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6600" tabRatio="806" activeTab="0"/>
  </bookViews>
  <sheets>
    <sheet name="Districts" sheetId="1" r:id="rId1"/>
    <sheet name="South Cambs by parish and ward" sheetId="2" r:id="rId2"/>
  </sheets>
  <definedNames>
    <definedName name="_Regression_Int" localSheetId="1" hidden="1">1</definedName>
    <definedName name="_Sort" hidden="1">'South Cambs by parish and ward'!#REF!</definedName>
    <definedName name="_xlnm.Print_Area" localSheetId="1">'South Cambs by parish and ward'!$A$1:$G$126</definedName>
    <definedName name="Print_Area_MI" localSheetId="1">'South Cambs by parish and ward'!$1:$105</definedName>
  </definedNames>
  <calcPr fullCalcOnLoad="1"/>
</workbook>
</file>

<file path=xl/sharedStrings.xml><?xml version="1.0" encoding="utf-8"?>
<sst xmlns="http://schemas.openxmlformats.org/spreadsheetml/2006/main" count="187" uniqueCount="162">
  <si>
    <t>% change</t>
  </si>
  <si>
    <t>area</t>
  </si>
  <si>
    <t>hectares</t>
  </si>
  <si>
    <t xml:space="preserve"> </t>
  </si>
  <si>
    <t>Cambridge City</t>
  </si>
  <si>
    <t>Population figures may not add to totals due to rounding.</t>
  </si>
  <si>
    <t>Parishes</t>
  </si>
  <si>
    <t>-</t>
  </si>
  <si>
    <t xml:space="preserve">Newton </t>
  </si>
  <si>
    <t>SOUTH CAMBRIDGESHIRE DISTRICT</t>
  </si>
  <si>
    <t>Abington Pigotts</t>
  </si>
  <si>
    <t>Arrington</t>
  </si>
  <si>
    <t>Babraham (*)</t>
  </si>
  <si>
    <t>Bar Hill</t>
  </si>
  <si>
    <t>Barrington (*)</t>
  </si>
  <si>
    <t>Bartlow (*)</t>
  </si>
  <si>
    <t>Barton (*)</t>
  </si>
  <si>
    <t>Bourn</t>
  </si>
  <si>
    <t>Boxworth</t>
  </si>
  <si>
    <t>Caldecote</t>
  </si>
  <si>
    <t>Carlton</t>
  </si>
  <si>
    <t>Castle Camps (*)</t>
  </si>
  <si>
    <t>Childerley</t>
  </si>
  <si>
    <t>Comberton</t>
  </si>
  <si>
    <t>Conington (S)</t>
  </si>
  <si>
    <t>Coton (*)</t>
  </si>
  <si>
    <t>Cottenham</t>
  </si>
  <si>
    <t>Croxton</t>
  </si>
  <si>
    <t>Croydon</t>
  </si>
  <si>
    <t>Dry Drayton</t>
  </si>
  <si>
    <t>Duxford</t>
  </si>
  <si>
    <t>Fen Drayton</t>
  </si>
  <si>
    <t>Fowlmere (*)</t>
  </si>
  <si>
    <t>Foxton</t>
  </si>
  <si>
    <t>Fulbourn</t>
  </si>
  <si>
    <t>Grantchester (*)</t>
  </si>
  <si>
    <t>Graveley</t>
  </si>
  <si>
    <t>Great Abington</t>
  </si>
  <si>
    <t>Great Eversden</t>
  </si>
  <si>
    <t>Great &amp; Little Chishill (*)</t>
  </si>
  <si>
    <t>Guilden Morden</t>
  </si>
  <si>
    <t>Hardwick</t>
  </si>
  <si>
    <t>Harlton</t>
  </si>
  <si>
    <t>Hatley</t>
  </si>
  <si>
    <t>Heydon (*)</t>
  </si>
  <si>
    <t>Hildersham (*)</t>
  </si>
  <si>
    <t>Hinxton (*)</t>
  </si>
  <si>
    <t>Horningsea</t>
  </si>
  <si>
    <t xml:space="preserve">Horseheath </t>
  </si>
  <si>
    <t>Ickleton</t>
  </si>
  <si>
    <t>Kingston</t>
  </si>
  <si>
    <t>Knapwell</t>
  </si>
  <si>
    <t>Landbeach (*)</t>
  </si>
  <si>
    <t>Litlington</t>
  </si>
  <si>
    <t>Little Abington</t>
  </si>
  <si>
    <t>Little Eversden</t>
  </si>
  <si>
    <t>Little Wilbraham</t>
  </si>
  <si>
    <t>Lolworth</t>
  </si>
  <si>
    <t>Longstanton (AF)</t>
  </si>
  <si>
    <t>Longstowe</t>
  </si>
  <si>
    <t>Madingley (*)</t>
  </si>
  <si>
    <t>Melbourn (*)</t>
  </si>
  <si>
    <t>Meldreth (*)</t>
  </si>
  <si>
    <t>Milton (*)</t>
  </si>
  <si>
    <t>Oakington &amp; Westwick (*)</t>
  </si>
  <si>
    <t>Over</t>
  </si>
  <si>
    <t>Papworth Everard</t>
  </si>
  <si>
    <t>Papworth St Agnes</t>
  </si>
  <si>
    <t>Rampton</t>
  </si>
  <si>
    <t>Sawston (*)</t>
  </si>
  <si>
    <t>Shepreth</t>
  </si>
  <si>
    <t>Shingay-cum-Wendy</t>
  </si>
  <si>
    <t xml:space="preserve">Shudy Camps </t>
  </si>
  <si>
    <t>Stow-cum-Quy (*)</t>
  </si>
  <si>
    <t>Swavesey</t>
  </si>
  <si>
    <t>Tadlow</t>
  </si>
  <si>
    <t>Teversham</t>
  </si>
  <si>
    <t>Thriplow (*)</t>
  </si>
  <si>
    <t>Toft #</t>
  </si>
  <si>
    <t>Waterbeach (AF)</t>
  </si>
  <si>
    <t>West Wickham</t>
  </si>
  <si>
    <t>West Wratting</t>
  </si>
  <si>
    <t>Weston Colville</t>
  </si>
  <si>
    <t>Whaddon (AF)</t>
  </si>
  <si>
    <t>Willingham</t>
  </si>
  <si>
    <t>South Cambridgeshire District</t>
  </si>
  <si>
    <t>SOUTH CAMBRIDGESHIRE NOTES</t>
  </si>
  <si>
    <t>and Westwick were combined into one parish.</t>
  </si>
  <si>
    <t>(AF) Parishes with a large armed forces population which generally accounts for large changes.</t>
  </si>
  <si>
    <t>(*) Minor boundary changes were mostly a result of the South Cambridgeshire (Parishes) Order 1994.  The parishes of Oakington</t>
  </si>
  <si>
    <t>Wimpole~</t>
  </si>
  <si>
    <t>Orwell (*)~</t>
  </si>
  <si>
    <t xml:space="preserve">~ In accordance with the Local Government and Rating Act 1997 a section of the boundary between Wimpole Parish and Orwell Parish </t>
  </si>
  <si>
    <t>was changed as of approximately mid-1999.  Approximately 50 electors were transferred from Wimpole to Orwell.</t>
  </si>
  <si>
    <t>Balsham</t>
  </si>
  <si>
    <t>Barton</t>
  </si>
  <si>
    <t>Elsworth</t>
  </si>
  <si>
    <t>Eltisley</t>
  </si>
  <si>
    <t>Gamlingay</t>
  </si>
  <si>
    <t>Girton</t>
  </si>
  <si>
    <t>Great Wilbraham</t>
  </si>
  <si>
    <t>Harston</t>
  </si>
  <si>
    <t>Hauxton</t>
  </si>
  <si>
    <t>Histon</t>
  </si>
  <si>
    <t>Linton</t>
  </si>
  <si>
    <t>Little Gransden</t>
  </si>
  <si>
    <t>Longstanton</t>
  </si>
  <si>
    <t>Melbourn</t>
  </si>
  <si>
    <t>Meldreth</t>
  </si>
  <si>
    <t>Milton</t>
  </si>
  <si>
    <t>Sawston</t>
  </si>
  <si>
    <t>Steeple Morden</t>
  </si>
  <si>
    <t>Waterbeach</t>
  </si>
  <si>
    <t>Whittlesford</t>
  </si>
  <si>
    <t>Bassingbourn-cum-Kneesworth (AF)</t>
  </si>
  <si>
    <t>Stapleford (*)</t>
  </si>
  <si>
    <t>Pampisford (*)</t>
  </si>
  <si>
    <t>Little Shelford (*)</t>
  </si>
  <si>
    <t>Linton (*)</t>
  </si>
  <si>
    <t>Haslingfield (*)</t>
  </si>
  <si>
    <t>Great Shelford (*)</t>
  </si>
  <si>
    <t>Fen Ditton (*)</t>
  </si>
  <si>
    <t>Bassingbourn</t>
  </si>
  <si>
    <t>Fowlmere and Foxton</t>
  </si>
  <si>
    <t>Harston and Hauxton</t>
  </si>
  <si>
    <t>Haslingfield and The Eversdens</t>
  </si>
  <si>
    <t>Histon and Impington</t>
  </si>
  <si>
    <t>Orwell and Barrington</t>
  </si>
  <si>
    <t>Papworth and Elsworth</t>
  </si>
  <si>
    <t>The Abingtons</t>
  </si>
  <si>
    <t>The Mordens</t>
  </si>
  <si>
    <t>The Shelfords and Stapleford</t>
  </si>
  <si>
    <t>The Wilbrahams</t>
  </si>
  <si>
    <t>Willingham and Over</t>
  </si>
  <si>
    <t>South Cambridgeshire district</t>
  </si>
  <si>
    <t>East Cambridgeshire</t>
  </si>
  <si>
    <t>Fenland</t>
  </si>
  <si>
    <t>Huntingdonshire</t>
  </si>
  <si>
    <t>South Cambridgeshire</t>
  </si>
  <si>
    <t>Wards*</t>
  </si>
  <si>
    <t>*These are new  wards resulting from the District of South Cambridgeshire (Electoral Changes) (Amendment) Order 2002.</t>
  </si>
  <si>
    <t>Cambourne *</t>
  </si>
  <si>
    <t>Bourn *</t>
  </si>
  <si>
    <t>Caxton *</t>
  </si>
  <si>
    <t>and 340 from Caxton parish.</t>
  </si>
  <si>
    <t>* The parish of Cambourne was created by the Parish of Cambourne Order 2004, transferring approximately 1060 people from Bourn parish</t>
  </si>
  <si>
    <t>Population estimates published for wards in years prior to 2001 are not comparable.</t>
  </si>
  <si>
    <t>District</t>
  </si>
  <si>
    <t>Mid-2001 population</t>
  </si>
  <si>
    <t>County</t>
  </si>
  <si>
    <t>change</t>
  </si>
  <si>
    <r>
      <t xml:space="preserve">Orchard Park </t>
    </r>
    <r>
      <rPr>
        <sz val="8"/>
        <color indexed="8"/>
        <rFont val="Arial"/>
        <family val="2"/>
      </rPr>
      <t>@</t>
    </r>
  </si>
  <si>
    <r>
      <t xml:space="preserve">Impington </t>
    </r>
    <r>
      <rPr>
        <sz val="8"/>
        <color indexed="8"/>
        <rFont val="Arial"/>
        <family val="2"/>
      </rPr>
      <t>@</t>
    </r>
  </si>
  <si>
    <t xml:space="preserve">@ The parish of Orchard Park was created under section 4 of the South Cambridgshire District Council (Reorgansiation of Community Governenace Order) 2009. </t>
  </si>
  <si>
    <t>It formally came into existence on 1st April 2009. Orchard Park occupies an area of approximately 36 hectares which was formerly in Impington parish.</t>
  </si>
  <si>
    <t>Similarly approximately 870 electors were transferred from Impington parish. In order to get a population estimate for mid-2008 for Impington parish</t>
  </si>
  <si>
    <t>the Impington and Orchard Park figures should be added together for a total of 2470 (1600 +870).</t>
  </si>
  <si>
    <t>2001-10</t>
  </si>
  <si>
    <t>Mid-2010 population</t>
  </si>
  <si>
    <t>% change 2001-2010</t>
  </si>
  <si>
    <t>Mid 2010 population estimates for Cambridgeshire districts</t>
  </si>
  <si>
    <t>Source: Cambridgeshire County Council Research Group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</si>
</sst>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#,##0_);\(#,##0\)"/>
    <numFmt numFmtId="166" formatCode="0.0_)"/>
    <numFmt numFmtId="167" formatCode="0_)"/>
    <numFmt numFmtId="168" formatCode="0.0%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_-* #,##0_-;\-* #,##0_-;_-* &quot;-&quot;??_-;_-@_-"/>
  </numFmts>
  <fonts count="1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8"/>
      <name val="Courier"/>
      <family val="0"/>
    </font>
    <font>
      <b/>
      <sz val="12"/>
      <color indexed="8"/>
      <name val="Courier"/>
      <family val="0"/>
    </font>
    <font>
      <b/>
      <sz val="10"/>
      <color indexed="8"/>
      <name val="Courier"/>
      <family val="0"/>
    </font>
    <font>
      <sz val="8"/>
      <color indexed="8"/>
      <name val="Courier"/>
      <family val="0"/>
    </font>
    <font>
      <sz val="10"/>
      <color indexed="8"/>
      <name val="CG Times"/>
      <family val="1"/>
    </font>
    <font>
      <sz val="8"/>
      <color indexed="8"/>
      <name val="CG Times"/>
      <family val="1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color indexed="8"/>
      <name val="Times New Roman"/>
      <family val="1"/>
    </font>
    <font>
      <sz val="9"/>
      <name val="Courier"/>
      <family val="0"/>
    </font>
    <font>
      <sz val="8"/>
      <name val="Courier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77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164" fontId="6" fillId="0" borderId="0" xfId="0" applyNumberFormat="1" applyFont="1" applyFill="1" applyAlignment="1" applyProtection="1">
      <alignment/>
      <protection/>
    </xf>
    <xf numFmtId="164" fontId="8" fillId="0" borderId="0" xfId="0" applyNumberFormat="1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/>
      <protection/>
    </xf>
    <xf numFmtId="164" fontId="9" fillId="0" borderId="0" xfId="0" applyFont="1" applyAlignment="1">
      <alignment/>
    </xf>
    <xf numFmtId="164" fontId="4" fillId="0" borderId="0" xfId="0" applyFont="1" applyFill="1" applyBorder="1" applyAlignment="1">
      <alignment/>
    </xf>
    <xf numFmtId="164" fontId="13" fillId="0" borderId="0" xfId="0" applyNumberFormat="1" applyFont="1" applyFill="1" applyAlignment="1" applyProtection="1">
      <alignment/>
      <protection/>
    </xf>
    <xf numFmtId="164" fontId="14" fillId="0" borderId="0" xfId="0" applyFont="1" applyAlignment="1">
      <alignment/>
    </xf>
    <xf numFmtId="164" fontId="16" fillId="0" borderId="0" xfId="0" applyNumberFormat="1" applyFont="1" applyFill="1" applyAlignment="1" applyProtection="1">
      <alignment/>
      <protection/>
    </xf>
    <xf numFmtId="164" fontId="16" fillId="0" borderId="0" xfId="0" applyNumberFormat="1" applyFont="1" applyFill="1" applyAlignment="1" applyProtection="1" quotePrefix="1">
      <alignment/>
      <protection/>
    </xf>
    <xf numFmtId="164" fontId="17" fillId="0" borderId="0" xfId="0" applyNumberFormat="1" applyFont="1" applyFill="1" applyAlignment="1" applyProtection="1">
      <alignment/>
      <protection/>
    </xf>
    <xf numFmtId="165" fontId="17" fillId="0" borderId="0" xfId="0" applyNumberFormat="1" applyFont="1" applyFill="1" applyAlignment="1" applyProtection="1">
      <alignment/>
      <protection/>
    </xf>
    <xf numFmtId="3" fontId="17" fillId="0" borderId="0" xfId="0" applyNumberFormat="1" applyFont="1" applyFill="1" applyAlignment="1" applyProtection="1">
      <alignment/>
      <protection/>
    </xf>
    <xf numFmtId="164" fontId="18" fillId="0" borderId="0" xfId="0" applyNumberFormat="1" applyFont="1" applyFill="1" applyAlignment="1" applyProtection="1">
      <alignment/>
      <protection/>
    </xf>
    <xf numFmtId="164" fontId="18" fillId="0" borderId="1" xfId="0" applyNumberFormat="1" applyFont="1" applyFill="1" applyBorder="1" applyAlignment="1" applyProtection="1">
      <alignment/>
      <protection/>
    </xf>
    <xf numFmtId="165" fontId="18" fillId="0" borderId="1" xfId="0" applyNumberFormat="1" applyFont="1" applyFill="1" applyBorder="1" applyAlignment="1" applyProtection="1">
      <alignment/>
      <protection/>
    </xf>
    <xf numFmtId="3" fontId="18" fillId="0" borderId="1" xfId="0" applyNumberFormat="1" applyFont="1" applyFill="1" applyBorder="1" applyAlignment="1" applyProtection="1">
      <alignment horizontal="right"/>
      <protection/>
    </xf>
    <xf numFmtId="164" fontId="18" fillId="0" borderId="0" xfId="0" applyNumberFormat="1" applyFont="1" applyFill="1" applyAlignment="1" applyProtection="1">
      <alignment/>
      <protection/>
    </xf>
    <xf numFmtId="3" fontId="18" fillId="0" borderId="0" xfId="0" applyNumberFormat="1" applyFont="1" applyFill="1" applyAlignment="1" applyProtection="1">
      <alignment horizontal="right"/>
      <protection/>
    </xf>
    <xf numFmtId="164" fontId="17" fillId="0" borderId="1" xfId="0" applyNumberFormat="1" applyFont="1" applyFill="1" applyBorder="1" applyAlignment="1" applyProtection="1">
      <alignment/>
      <protection/>
    </xf>
    <xf numFmtId="165" fontId="17" fillId="0" borderId="1" xfId="0" applyNumberFormat="1" applyFont="1" applyFill="1" applyBorder="1" applyAlignment="1" applyProtection="1">
      <alignment/>
      <protection/>
    </xf>
    <xf numFmtId="3" fontId="17" fillId="0" borderId="1" xfId="0" applyNumberFormat="1" applyFont="1" applyFill="1" applyBorder="1" applyAlignment="1" applyProtection="1">
      <alignment/>
      <protection/>
    </xf>
    <xf numFmtId="164" fontId="17" fillId="0" borderId="0" xfId="0" applyNumberFormat="1" applyFont="1" applyFill="1" applyAlignment="1" applyProtection="1">
      <alignment/>
      <protection/>
    </xf>
    <xf numFmtId="165" fontId="18" fillId="0" borderId="0" xfId="0" applyNumberFormat="1" applyFont="1" applyFill="1" applyAlignment="1" applyProtection="1">
      <alignment/>
      <protection/>
    </xf>
    <xf numFmtId="168" fontId="18" fillId="0" borderId="0" xfId="21" applyNumberFormat="1" applyFont="1" applyFill="1" applyAlignment="1" applyProtection="1">
      <alignment/>
      <protection/>
    </xf>
    <xf numFmtId="3" fontId="18" fillId="0" borderId="0" xfId="0" applyNumberFormat="1" applyFont="1" applyFill="1" applyAlignment="1" applyProtection="1">
      <alignment/>
      <protection/>
    </xf>
    <xf numFmtId="164" fontId="4" fillId="0" borderId="0" xfId="0" applyFont="1" applyAlignment="1">
      <alignment/>
    </xf>
    <xf numFmtId="164" fontId="18" fillId="0" borderId="2" xfId="0" applyNumberFormat="1" applyFont="1" applyFill="1" applyBorder="1" applyAlignment="1" applyProtection="1">
      <alignment/>
      <protection/>
    </xf>
    <xf numFmtId="3" fontId="18" fillId="0" borderId="2" xfId="0" applyNumberFormat="1" applyFont="1" applyFill="1" applyBorder="1" applyAlignment="1" applyProtection="1">
      <alignment horizontal="right"/>
      <protection/>
    </xf>
    <xf numFmtId="164" fontId="4" fillId="0" borderId="2" xfId="0" applyFont="1" applyBorder="1" applyAlignment="1">
      <alignment/>
    </xf>
    <xf numFmtId="164" fontId="17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/>
      <protection/>
    </xf>
    <xf numFmtId="165" fontId="17" fillId="0" borderId="0" xfId="0" applyNumberFormat="1" applyFont="1" applyFill="1" applyBorder="1" applyAlignment="1" applyProtection="1">
      <alignment/>
      <protection/>
    </xf>
    <xf numFmtId="164" fontId="17" fillId="0" borderId="2" xfId="0" applyNumberFormat="1" applyFont="1" applyFill="1" applyBorder="1" applyAlignment="1" applyProtection="1">
      <alignment/>
      <protection/>
    </xf>
    <xf numFmtId="164" fontId="17" fillId="0" borderId="2" xfId="0" applyNumberFormat="1" applyFont="1" applyFill="1" applyBorder="1" applyAlignment="1" applyProtection="1">
      <alignment/>
      <protection/>
    </xf>
    <xf numFmtId="165" fontId="17" fillId="0" borderId="2" xfId="0" applyNumberFormat="1" applyFont="1" applyFill="1" applyBorder="1" applyAlignment="1" applyProtection="1">
      <alignment/>
      <protection/>
    </xf>
    <xf numFmtId="3" fontId="17" fillId="0" borderId="2" xfId="0" applyNumberFormat="1" applyFont="1" applyFill="1" applyBorder="1" applyAlignment="1" applyProtection="1">
      <alignment/>
      <protection/>
    </xf>
    <xf numFmtId="164" fontId="17" fillId="0" borderId="0" xfId="0" applyNumberFormat="1" applyFont="1" applyFill="1" applyBorder="1" applyAlignment="1" applyProtection="1">
      <alignment/>
      <protection/>
    </xf>
    <xf numFmtId="164" fontId="17" fillId="0" borderId="0" xfId="0" applyFont="1" applyAlignment="1">
      <alignment/>
    </xf>
    <xf numFmtId="3" fontId="17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4" fontId="4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18" fillId="0" borderId="0" xfId="0" applyNumberFormat="1" applyFont="1" applyFill="1" applyBorder="1" applyAlignment="1" applyProtection="1">
      <alignment/>
      <protection/>
    </xf>
    <xf numFmtId="164" fontId="16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Border="1" applyAlignment="1">
      <alignment/>
    </xf>
    <xf numFmtId="164" fontId="0" fillId="0" borderId="0" xfId="0" applyFont="1" applyAlignment="1">
      <alignment/>
    </xf>
    <xf numFmtId="164" fontId="0" fillId="0" borderId="0" xfId="0" applyFont="1" applyFill="1" applyAlignment="1">
      <alignment/>
    </xf>
    <xf numFmtId="1" fontId="18" fillId="0" borderId="2" xfId="0" applyNumberFormat="1" applyFont="1" applyFill="1" applyBorder="1" applyAlignment="1" applyProtection="1">
      <alignment horizontal="right"/>
      <protection/>
    </xf>
    <xf numFmtId="164" fontId="18" fillId="0" borderId="0" xfId="0" applyNumberFormat="1" applyFont="1" applyFill="1" applyAlignment="1" applyProtection="1">
      <alignment horizontal="right"/>
      <protection/>
    </xf>
    <xf numFmtId="164" fontId="18" fillId="0" borderId="1" xfId="0" applyNumberFormat="1" applyFont="1" applyFill="1" applyBorder="1" applyAlignment="1" applyProtection="1">
      <alignment horizontal="right"/>
      <protection/>
    </xf>
    <xf numFmtId="164" fontId="18" fillId="0" borderId="2" xfId="0" applyNumberFormat="1" applyFont="1" applyFill="1" applyBorder="1" applyAlignment="1" applyProtection="1">
      <alignment horizontal="right"/>
      <protection/>
    </xf>
    <xf numFmtId="1" fontId="18" fillId="0" borderId="0" xfId="0" applyNumberFormat="1" applyFont="1" applyFill="1" applyAlignment="1" applyProtection="1">
      <alignment horizontal="right"/>
      <protection/>
    </xf>
    <xf numFmtId="3" fontId="17" fillId="0" borderId="0" xfId="0" applyNumberFormat="1" applyFont="1" applyFill="1" applyAlignment="1" applyProtection="1">
      <alignment horizontal="right"/>
      <protection/>
    </xf>
    <xf numFmtId="3" fontId="17" fillId="0" borderId="0" xfId="0" applyNumberFormat="1" applyFont="1" applyFill="1" applyBorder="1" applyAlignment="1" applyProtection="1">
      <alignment horizontal="right"/>
      <protection/>
    </xf>
    <xf numFmtId="3" fontId="4" fillId="0" borderId="0" xfId="15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 applyProtection="1">
      <alignment horizontal="right"/>
      <protection/>
    </xf>
    <xf numFmtId="3" fontId="4" fillId="0" borderId="0" xfId="0" applyNumberFormat="1" applyFont="1" applyBorder="1" applyAlignment="1">
      <alignment horizontal="right"/>
    </xf>
    <xf numFmtId="168" fontId="18" fillId="0" borderId="0" xfId="21" applyNumberFormat="1" applyFont="1" applyFill="1" applyAlignment="1" applyProtection="1">
      <alignment horizontal="right"/>
      <protection/>
    </xf>
    <xf numFmtId="10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4" fillId="0" borderId="0" xfId="0" applyNumberFormat="1" applyFont="1" applyFill="1" applyBorder="1" applyAlignment="1">
      <alignment/>
    </xf>
    <xf numFmtId="164" fontId="4" fillId="0" borderId="0" xfId="0" applyFont="1" applyBorder="1" applyAlignment="1">
      <alignment horizontal="justify"/>
    </xf>
    <xf numFmtId="168" fontId="4" fillId="0" borderId="0" xfId="0" applyNumberFormat="1" applyFont="1" applyBorder="1" applyAlignment="1">
      <alignment horizontal="right"/>
    </xf>
    <xf numFmtId="164" fontId="1" fillId="0" borderId="3" xfId="0" applyFont="1" applyBorder="1" applyAlignment="1">
      <alignment/>
    </xf>
    <xf numFmtId="164" fontId="1" fillId="0" borderId="3" xfId="0" applyFont="1" applyBorder="1" applyAlignment="1">
      <alignment horizontal="right" wrapText="1"/>
    </xf>
    <xf numFmtId="164" fontId="1" fillId="0" borderId="3" xfId="0" applyFont="1" applyBorder="1" applyAlignment="1">
      <alignment horizontal="justify"/>
    </xf>
    <xf numFmtId="3" fontId="1" fillId="0" borderId="3" xfId="0" applyNumberFormat="1" applyFont="1" applyBorder="1" applyAlignment="1">
      <alignment horizontal="right"/>
    </xf>
    <xf numFmtId="168" fontId="1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/>
    </xf>
    <xf numFmtId="3" fontId="18" fillId="0" borderId="0" xfId="21" applyNumberFormat="1" applyFont="1" applyFill="1" applyAlignment="1" applyProtection="1">
      <alignment/>
      <protection/>
    </xf>
    <xf numFmtId="3" fontId="4" fillId="0" borderId="0" xfId="0" applyNumberFormat="1" applyFont="1" applyBorder="1" applyAlignment="1">
      <alignment/>
    </xf>
    <xf numFmtId="164" fontId="1" fillId="0" borderId="0" xfId="0" applyFont="1" applyAlignment="1">
      <alignment/>
    </xf>
    <xf numFmtId="164" fontId="1" fillId="0" borderId="3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Relationship Id="rId7" Type="http://schemas.openxmlformats.org/officeDocument/2006/relationships/image" Target="../media/image5.emf" /><Relationship Id="rId8" Type="http://schemas.openxmlformats.org/officeDocument/2006/relationships/image" Target="../media/image1.emf" /><Relationship Id="rId9" Type="http://schemas.openxmlformats.org/officeDocument/2006/relationships/image" Target="../media/image2.emf" /><Relationship Id="rId10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vmlDrawing" Target="../drawings/vmlDrawing1.vml" /><Relationship Id="rId1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"/>
  <sheetViews>
    <sheetView tabSelected="1" workbookViewId="0" topLeftCell="A1">
      <selection activeCell="B19" sqref="B19"/>
    </sheetView>
  </sheetViews>
  <sheetFormatPr defaultColWidth="9.00390625" defaultRowHeight="12.75"/>
  <cols>
    <col min="1" max="1" width="17.50390625" style="28" customWidth="1"/>
    <col min="2" max="3" width="10.00390625" style="28" customWidth="1"/>
    <col min="4" max="4" width="10.625" style="28" bestFit="1" customWidth="1"/>
    <col min="5" max="16384" width="9.00390625" style="28" customWidth="1"/>
  </cols>
  <sheetData>
    <row r="2" ht="12.75">
      <c r="A2" s="75" t="s">
        <v>160</v>
      </c>
    </row>
    <row r="4" spans="1:5" ht="25.5">
      <c r="A4" s="67" t="s">
        <v>147</v>
      </c>
      <c r="B4" s="68" t="s">
        <v>148</v>
      </c>
      <c r="C4" s="68" t="s">
        <v>158</v>
      </c>
      <c r="D4" s="68" t="s">
        <v>159</v>
      </c>
      <c r="E4" s="76" t="s">
        <v>150</v>
      </c>
    </row>
    <row r="5" spans="1:6" ht="12.75">
      <c r="A5" s="65" t="s">
        <v>4</v>
      </c>
      <c r="B5" s="60">
        <v>109900</v>
      </c>
      <c r="C5" s="60">
        <v>119800</v>
      </c>
      <c r="D5" s="66">
        <f aca="true" t="shared" si="0" ref="D5:D10">E5/B5</f>
        <v>0.09008189262966333</v>
      </c>
      <c r="E5" s="42">
        <f aca="true" t="shared" si="1" ref="E5:E10">C5-B5</f>
        <v>9900</v>
      </c>
      <c r="F5" s="63"/>
    </row>
    <row r="6" spans="1:6" ht="12.75">
      <c r="A6" s="65" t="s">
        <v>135</v>
      </c>
      <c r="B6" s="60">
        <v>70900</v>
      </c>
      <c r="C6" s="60">
        <v>80900</v>
      </c>
      <c r="D6" s="66">
        <f t="shared" si="0"/>
        <v>0.14104372355430184</v>
      </c>
      <c r="E6" s="42">
        <f t="shared" si="1"/>
        <v>10000</v>
      </c>
      <c r="F6" s="63"/>
    </row>
    <row r="7" spans="1:6" ht="12.75">
      <c r="A7" s="65" t="s">
        <v>136</v>
      </c>
      <c r="B7" s="60">
        <v>83700</v>
      </c>
      <c r="C7" s="60">
        <v>94200</v>
      </c>
      <c r="D7" s="66">
        <f t="shared" si="0"/>
        <v>0.12544802867383512</v>
      </c>
      <c r="E7" s="42">
        <f t="shared" si="1"/>
        <v>10500</v>
      </c>
      <c r="F7" s="63"/>
    </row>
    <row r="8" spans="1:6" ht="12.75">
      <c r="A8" s="65" t="s">
        <v>137</v>
      </c>
      <c r="B8" s="60">
        <v>157200</v>
      </c>
      <c r="C8" s="60">
        <v>165300</v>
      </c>
      <c r="D8" s="66">
        <f t="shared" si="0"/>
        <v>0.05152671755725191</v>
      </c>
      <c r="E8" s="42">
        <f t="shared" si="1"/>
        <v>8100</v>
      </c>
      <c r="F8" s="63"/>
    </row>
    <row r="9" spans="1:6" ht="12.75">
      <c r="A9" s="65" t="s">
        <v>138</v>
      </c>
      <c r="B9" s="60">
        <v>130500</v>
      </c>
      <c r="C9" s="60">
        <v>145200</v>
      </c>
      <c r="D9" s="66">
        <f t="shared" si="0"/>
        <v>0.11264367816091954</v>
      </c>
      <c r="E9" s="42">
        <f t="shared" si="1"/>
        <v>14700</v>
      </c>
      <c r="F9" s="63"/>
    </row>
    <row r="10" spans="1:6" ht="12.75">
      <c r="A10" s="69" t="s">
        <v>149</v>
      </c>
      <c r="B10" s="70">
        <v>552200</v>
      </c>
      <c r="C10" s="70">
        <v>605400</v>
      </c>
      <c r="D10" s="71">
        <f t="shared" si="0"/>
        <v>0.09634190510684534</v>
      </c>
      <c r="E10" s="72">
        <f t="shared" si="1"/>
        <v>53200</v>
      </c>
      <c r="F10" s="62"/>
    </row>
    <row r="12" ht="12.75">
      <c r="A12" s="28" t="s">
        <v>161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M176"/>
  <sheetViews>
    <sheetView zoomScale="85" zoomScaleNormal="85" workbookViewId="0" topLeftCell="A1">
      <selection activeCell="G21" sqref="G21"/>
    </sheetView>
  </sheetViews>
  <sheetFormatPr defaultColWidth="9.625" defaultRowHeight="12.75"/>
  <cols>
    <col min="1" max="1" width="29.75390625" style="28" customWidth="1"/>
    <col min="2" max="5" width="10.125" style="28" customWidth="1"/>
    <col min="6" max="8" width="10.125" style="42" customWidth="1"/>
    <col min="9" max="18" width="10.125" style="0" customWidth="1"/>
  </cols>
  <sheetData>
    <row r="1" spans="1:241" ht="12" customHeight="1">
      <c r="A1" s="12"/>
      <c r="B1" s="12"/>
      <c r="C1" s="13"/>
      <c r="D1" s="13"/>
      <c r="E1" s="12"/>
      <c r="F1" s="14"/>
      <c r="G1" s="14"/>
      <c r="H1" s="14"/>
      <c r="I1" s="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</row>
    <row r="2" spans="1:241" ht="12" customHeight="1">
      <c r="A2" s="15" t="s">
        <v>9</v>
      </c>
      <c r="B2" s="19"/>
      <c r="C2" s="13"/>
      <c r="D2" s="25"/>
      <c r="E2" s="19"/>
      <c r="F2" s="27"/>
      <c r="G2" s="14"/>
      <c r="H2" s="14"/>
      <c r="I2" s="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</row>
    <row r="3" spans="1:241" ht="12.75">
      <c r="A3" s="12"/>
      <c r="B3" s="12"/>
      <c r="C3" s="13"/>
      <c r="D3" s="13"/>
      <c r="E3" s="12"/>
      <c r="F3" s="14"/>
      <c r="G3" s="14"/>
      <c r="H3" s="14"/>
      <c r="I3" s="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</row>
    <row r="4" spans="1:241" ht="12.75">
      <c r="A4" s="16"/>
      <c r="B4" s="16"/>
      <c r="C4" s="22"/>
      <c r="D4" s="17"/>
      <c r="E4" s="52" t="s">
        <v>0</v>
      </c>
      <c r="F4" s="18" t="s">
        <v>1</v>
      </c>
      <c r="G4" s="14"/>
      <c r="H4" s="14"/>
      <c r="I4" s="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</row>
    <row r="5" spans="1:241" ht="12.75">
      <c r="A5" s="15" t="s">
        <v>6</v>
      </c>
      <c r="B5" s="50">
        <v>1991</v>
      </c>
      <c r="C5" s="50">
        <v>2001</v>
      </c>
      <c r="D5" s="54">
        <v>2010</v>
      </c>
      <c r="E5" s="51" t="s">
        <v>157</v>
      </c>
      <c r="F5" s="20" t="s">
        <v>2</v>
      </c>
      <c r="G5" s="14"/>
      <c r="H5" s="14"/>
      <c r="I5" s="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</row>
    <row r="6" spans="1:241" ht="12.75">
      <c r="A6" s="21"/>
      <c r="B6" s="21"/>
      <c r="C6" s="13"/>
      <c r="D6" s="22"/>
      <c r="E6" s="21"/>
      <c r="F6" s="23"/>
      <c r="G6" s="14"/>
      <c r="H6" s="14"/>
      <c r="I6" s="4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</row>
    <row r="7" spans="1:241" ht="12.75">
      <c r="A7" s="24" t="s">
        <v>10</v>
      </c>
      <c r="B7" s="55">
        <v>150</v>
      </c>
      <c r="C7" s="56">
        <v>140</v>
      </c>
      <c r="D7" s="56">
        <v>160</v>
      </c>
      <c r="E7" s="26">
        <f aca="true" t="shared" si="0" ref="E7:E15">SUM((D7-C7)/C7)</f>
        <v>0.14285714285714285</v>
      </c>
      <c r="F7" s="14">
        <v>500.051</v>
      </c>
      <c r="G7" s="14"/>
      <c r="H7" s="14"/>
      <c r="I7" s="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</row>
    <row r="8" spans="1:241" ht="12.75">
      <c r="A8" s="24" t="s">
        <v>11</v>
      </c>
      <c r="B8" s="55">
        <v>370</v>
      </c>
      <c r="C8" s="56">
        <v>390</v>
      </c>
      <c r="D8" s="56">
        <v>410</v>
      </c>
      <c r="E8" s="26">
        <f t="shared" si="0"/>
        <v>0.05128205128205128</v>
      </c>
      <c r="F8" s="14">
        <v>551.021</v>
      </c>
      <c r="G8" s="14"/>
      <c r="H8" s="14"/>
      <c r="I8" s="4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</row>
    <row r="9" spans="1:241" ht="12.75">
      <c r="A9" s="24" t="s">
        <v>12</v>
      </c>
      <c r="B9" s="55">
        <v>260</v>
      </c>
      <c r="C9" s="56">
        <v>270</v>
      </c>
      <c r="D9" s="56">
        <v>250</v>
      </c>
      <c r="E9" s="26">
        <f t="shared" si="0"/>
        <v>-0.07407407407407407</v>
      </c>
      <c r="F9" s="14">
        <v>974.023</v>
      </c>
      <c r="G9" s="14"/>
      <c r="H9" s="14"/>
      <c r="I9" s="4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</row>
    <row r="10" spans="1:241" ht="12.75">
      <c r="A10" s="24" t="s">
        <v>94</v>
      </c>
      <c r="B10" s="55">
        <v>1310</v>
      </c>
      <c r="C10" s="56">
        <v>1650</v>
      </c>
      <c r="D10" s="56">
        <v>1640</v>
      </c>
      <c r="E10" s="26">
        <f t="shared" si="0"/>
        <v>-0.006060606060606061</v>
      </c>
      <c r="F10" s="14">
        <v>1838.61</v>
      </c>
      <c r="G10" s="14"/>
      <c r="H10" s="14"/>
      <c r="I10" s="4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</row>
    <row r="11" spans="1:241" ht="12.75">
      <c r="A11" s="24" t="s">
        <v>13</v>
      </c>
      <c r="B11" s="55">
        <v>4490</v>
      </c>
      <c r="C11" s="56">
        <v>4250</v>
      </c>
      <c r="D11" s="56">
        <v>4080</v>
      </c>
      <c r="E11" s="26">
        <f t="shared" si="0"/>
        <v>-0.04</v>
      </c>
      <c r="F11" s="14">
        <v>146.821</v>
      </c>
      <c r="G11" s="14"/>
      <c r="H11" s="14"/>
      <c r="I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</row>
    <row r="12" spans="1:241" ht="12.75">
      <c r="A12" s="24" t="s">
        <v>14</v>
      </c>
      <c r="B12" s="55">
        <v>970</v>
      </c>
      <c r="C12" s="56">
        <v>910</v>
      </c>
      <c r="D12" s="56">
        <v>920</v>
      </c>
      <c r="E12" s="26">
        <f t="shared" si="0"/>
        <v>0.01098901098901099</v>
      </c>
      <c r="F12" s="14">
        <v>915.608</v>
      </c>
      <c r="G12" s="14"/>
      <c r="H12" s="14"/>
      <c r="I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</row>
    <row r="13" spans="1:241" ht="12.75">
      <c r="A13" s="24" t="s">
        <v>15</v>
      </c>
      <c r="B13" s="55">
        <v>90</v>
      </c>
      <c r="C13" s="56">
        <v>100</v>
      </c>
      <c r="D13" s="56">
        <v>100</v>
      </c>
      <c r="E13" s="26">
        <f t="shared" si="0"/>
        <v>0</v>
      </c>
      <c r="F13" s="14">
        <v>218.419</v>
      </c>
      <c r="G13" s="14"/>
      <c r="H13" s="14"/>
      <c r="I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</row>
    <row r="14" spans="1:241" ht="12.75">
      <c r="A14" s="24" t="s">
        <v>16</v>
      </c>
      <c r="B14" s="55">
        <v>810</v>
      </c>
      <c r="C14" s="56">
        <v>800</v>
      </c>
      <c r="D14" s="56">
        <v>800</v>
      </c>
      <c r="E14" s="26">
        <f t="shared" si="0"/>
        <v>0</v>
      </c>
      <c r="F14" s="14">
        <v>724.473</v>
      </c>
      <c r="G14" s="14"/>
      <c r="H14" s="14"/>
      <c r="I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</row>
    <row r="15" spans="1:241" ht="12.75">
      <c r="A15" s="24" t="s">
        <v>114</v>
      </c>
      <c r="B15" s="55">
        <v>3710</v>
      </c>
      <c r="C15" s="56">
        <v>4020</v>
      </c>
      <c r="D15" s="56">
        <v>3860</v>
      </c>
      <c r="E15" s="26">
        <f t="shared" si="0"/>
        <v>-0.03980099502487562</v>
      </c>
      <c r="F15" s="14">
        <v>1541.07</v>
      </c>
      <c r="G15" s="14"/>
      <c r="H15" s="14"/>
      <c r="I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</row>
    <row r="16" spans="1:241" ht="12.75">
      <c r="A16" s="24" t="s">
        <v>142</v>
      </c>
      <c r="B16" s="55">
        <v>1000</v>
      </c>
      <c r="C16" s="56">
        <v>1770</v>
      </c>
      <c r="D16" s="56">
        <v>950</v>
      </c>
      <c r="E16" s="61" t="s">
        <v>7</v>
      </c>
      <c r="F16" s="14">
        <v>1352.27</v>
      </c>
      <c r="G16" s="14"/>
      <c r="H16" s="14"/>
      <c r="I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</row>
    <row r="17" spans="1:241" ht="12.75">
      <c r="A17" s="24" t="s">
        <v>18</v>
      </c>
      <c r="B17" s="55">
        <v>190</v>
      </c>
      <c r="C17" s="56">
        <v>230</v>
      </c>
      <c r="D17" s="56">
        <v>250</v>
      </c>
      <c r="E17" s="61">
        <f>SUM((D17-C17)/C17)</f>
        <v>0.08695652173913043</v>
      </c>
      <c r="F17" s="14">
        <v>1052.48</v>
      </c>
      <c r="G17" s="14"/>
      <c r="H17" s="14"/>
      <c r="I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</row>
    <row r="18" spans="1:241" ht="12.75">
      <c r="A18" s="24" t="s">
        <v>19</v>
      </c>
      <c r="B18" s="55">
        <v>590</v>
      </c>
      <c r="C18" s="56">
        <v>800</v>
      </c>
      <c r="D18" s="56">
        <v>1690</v>
      </c>
      <c r="E18" s="61">
        <f>SUM((D18-C18)/C18)</f>
        <v>1.1125</v>
      </c>
      <c r="F18" s="14">
        <v>406.604</v>
      </c>
      <c r="G18" s="14"/>
      <c r="H18" s="14"/>
      <c r="I18" s="6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</row>
    <row r="19" spans="1:241" ht="12.75">
      <c r="A19" s="24" t="s">
        <v>141</v>
      </c>
      <c r="B19" s="55" t="s">
        <v>7</v>
      </c>
      <c r="C19" s="58" t="s">
        <v>7</v>
      </c>
      <c r="D19" s="56">
        <v>7060</v>
      </c>
      <c r="E19" s="61" t="s">
        <v>7</v>
      </c>
      <c r="F19" s="14">
        <v>412.301</v>
      </c>
      <c r="G19" s="14"/>
      <c r="H19" s="14"/>
      <c r="I19" s="6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</row>
    <row r="20" spans="1:241" ht="12.75">
      <c r="A20" s="24" t="s">
        <v>20</v>
      </c>
      <c r="B20" s="55">
        <v>200</v>
      </c>
      <c r="C20" s="56">
        <v>170</v>
      </c>
      <c r="D20" s="56">
        <v>160</v>
      </c>
      <c r="E20" s="26">
        <f>SUM((D20-C20)/C20)</f>
        <v>-0.058823529411764705</v>
      </c>
      <c r="F20" s="14">
        <v>977.681</v>
      </c>
      <c r="G20" s="14"/>
      <c r="H20" s="14"/>
      <c r="I20" s="6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</row>
    <row r="21" spans="1:241" ht="12.75">
      <c r="A21" s="24" t="s">
        <v>21</v>
      </c>
      <c r="B21" s="55">
        <v>600</v>
      </c>
      <c r="C21" s="56">
        <v>600</v>
      </c>
      <c r="D21" s="56">
        <v>710</v>
      </c>
      <c r="E21" s="26">
        <f>SUM((D21-C21)/C21)</f>
        <v>0.18333333333333332</v>
      </c>
      <c r="F21" s="14">
        <v>1259.9</v>
      </c>
      <c r="G21" s="14"/>
      <c r="H21" s="14"/>
      <c r="I21" s="6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</row>
    <row r="22" spans="1:241" ht="12.75">
      <c r="A22" s="24" t="s">
        <v>143</v>
      </c>
      <c r="B22" s="55">
        <v>330</v>
      </c>
      <c r="C22" s="56">
        <v>480</v>
      </c>
      <c r="D22" s="56">
        <v>520</v>
      </c>
      <c r="E22" s="26">
        <f>SUM((D22-C22)/C22)</f>
        <v>0.08333333333333333</v>
      </c>
      <c r="F22" s="14">
        <v>802.75</v>
      </c>
      <c r="G22" s="14"/>
      <c r="H22" s="14"/>
      <c r="I22" s="64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</row>
    <row r="23" spans="1:241" ht="12.75">
      <c r="A23" s="24" t="s">
        <v>22</v>
      </c>
      <c r="B23" s="55">
        <v>30</v>
      </c>
      <c r="C23" s="56">
        <v>20</v>
      </c>
      <c r="D23" s="56">
        <v>20</v>
      </c>
      <c r="E23" s="26">
        <f aca="true" t="shared" si="1" ref="E23:E62">SUM((D23-C23)/C23)</f>
        <v>0</v>
      </c>
      <c r="F23" s="14">
        <v>434.128</v>
      </c>
      <c r="G23" s="14"/>
      <c r="H23" s="14"/>
      <c r="I23" s="64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</row>
    <row r="24" spans="1:241" ht="12.75">
      <c r="A24" s="24" t="s">
        <v>23</v>
      </c>
      <c r="B24" s="55">
        <v>2280</v>
      </c>
      <c r="C24" s="56">
        <v>2200</v>
      </c>
      <c r="D24" s="56">
        <v>2360</v>
      </c>
      <c r="E24" s="26">
        <f t="shared" si="1"/>
        <v>0.07272727272727272</v>
      </c>
      <c r="F24" s="14">
        <v>786.885</v>
      </c>
      <c r="G24" s="14"/>
      <c r="H24" s="14"/>
      <c r="I24" s="64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</row>
    <row r="25" spans="1:241" ht="12.75">
      <c r="A25" s="24" t="s">
        <v>24</v>
      </c>
      <c r="B25" s="55">
        <v>140</v>
      </c>
      <c r="C25" s="56">
        <v>120</v>
      </c>
      <c r="D25" s="56">
        <v>140</v>
      </c>
      <c r="E25" s="26">
        <f t="shared" si="1"/>
        <v>0.16666666666666666</v>
      </c>
      <c r="F25" s="14">
        <v>615.695</v>
      </c>
      <c r="G25" s="14"/>
      <c r="H25" s="14"/>
      <c r="I25" s="64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</row>
    <row r="26" spans="1:241" ht="12.75">
      <c r="A26" s="24" t="s">
        <v>25</v>
      </c>
      <c r="B26" s="55">
        <v>710</v>
      </c>
      <c r="C26" s="56">
        <v>780</v>
      </c>
      <c r="D26" s="56">
        <v>880</v>
      </c>
      <c r="E26" s="26">
        <f t="shared" si="1"/>
        <v>0.1282051282051282</v>
      </c>
      <c r="F26" s="14">
        <v>398.93</v>
      </c>
      <c r="G26" s="14"/>
      <c r="H26" s="14"/>
      <c r="I26" s="6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</row>
    <row r="27" spans="1:241" ht="12.75">
      <c r="A27" s="24" t="s">
        <v>26</v>
      </c>
      <c r="B27" s="55">
        <v>4500</v>
      </c>
      <c r="C27" s="56">
        <v>5670</v>
      </c>
      <c r="D27" s="56">
        <v>6150</v>
      </c>
      <c r="E27" s="26">
        <f t="shared" si="1"/>
        <v>0.08465608465608465</v>
      </c>
      <c r="F27" s="14">
        <v>2924.91</v>
      </c>
      <c r="G27" s="14"/>
      <c r="H27" s="14"/>
      <c r="I27" s="64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</row>
    <row r="28" spans="1:241" ht="12.75">
      <c r="A28" s="24" t="s">
        <v>27</v>
      </c>
      <c r="B28" s="55">
        <v>120</v>
      </c>
      <c r="C28" s="56">
        <v>160</v>
      </c>
      <c r="D28" s="56">
        <v>150</v>
      </c>
      <c r="E28" s="26">
        <f t="shared" si="1"/>
        <v>-0.0625</v>
      </c>
      <c r="F28" s="14">
        <v>773.716</v>
      </c>
      <c r="G28" s="14"/>
      <c r="H28" s="14"/>
      <c r="I28" s="64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</row>
    <row r="29" spans="1:241" ht="12.75">
      <c r="A29" s="24" t="s">
        <v>28</v>
      </c>
      <c r="B29" s="55">
        <v>190</v>
      </c>
      <c r="C29" s="56">
        <v>220</v>
      </c>
      <c r="D29" s="56">
        <v>240</v>
      </c>
      <c r="E29" s="26">
        <f t="shared" si="1"/>
        <v>0.09090909090909091</v>
      </c>
      <c r="F29" s="14">
        <v>1108.48</v>
      </c>
      <c r="G29" s="14"/>
      <c r="H29" s="14"/>
      <c r="I29" s="64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</row>
    <row r="30" spans="1:241" ht="12.75">
      <c r="A30" s="24" t="s">
        <v>29</v>
      </c>
      <c r="B30" s="55">
        <v>570</v>
      </c>
      <c r="C30" s="56">
        <v>580</v>
      </c>
      <c r="D30" s="56">
        <v>610</v>
      </c>
      <c r="E30" s="26">
        <f t="shared" si="1"/>
        <v>0.05172413793103448</v>
      </c>
      <c r="F30" s="14">
        <v>832.303</v>
      </c>
      <c r="G30" s="14"/>
      <c r="H30" s="14"/>
      <c r="I30" s="64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</row>
    <row r="31" spans="1:241" ht="12.75">
      <c r="A31" s="24" t="s">
        <v>30</v>
      </c>
      <c r="B31" s="55">
        <v>1840</v>
      </c>
      <c r="C31" s="56">
        <v>1840</v>
      </c>
      <c r="D31" s="56">
        <v>1900</v>
      </c>
      <c r="E31" s="26">
        <f t="shared" si="1"/>
        <v>0.03260869565217391</v>
      </c>
      <c r="F31" s="14">
        <v>1300.91</v>
      </c>
      <c r="G31" s="14"/>
      <c r="H31" s="14"/>
      <c r="I31" s="64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</row>
    <row r="32" spans="1:241" ht="12.75">
      <c r="A32" s="24" t="s">
        <v>96</v>
      </c>
      <c r="B32" s="55">
        <v>610</v>
      </c>
      <c r="C32" s="56">
        <v>660</v>
      </c>
      <c r="D32" s="56">
        <v>660</v>
      </c>
      <c r="E32" s="26">
        <f t="shared" si="1"/>
        <v>0</v>
      </c>
      <c r="F32" s="14">
        <v>1552.51</v>
      </c>
      <c r="G32" s="14"/>
      <c r="H32" s="14"/>
      <c r="I32" s="64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</row>
    <row r="33" spans="1:241" ht="12.75">
      <c r="A33" s="24" t="s">
        <v>97</v>
      </c>
      <c r="B33" s="55">
        <v>350</v>
      </c>
      <c r="C33" s="56">
        <v>420</v>
      </c>
      <c r="D33" s="56">
        <v>430</v>
      </c>
      <c r="E33" s="26">
        <f t="shared" si="1"/>
        <v>0.023809523809523808</v>
      </c>
      <c r="F33" s="14">
        <v>795.453</v>
      </c>
      <c r="G33" s="14"/>
      <c r="H33" s="14"/>
      <c r="I33" s="64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</row>
    <row r="34" spans="1:241" ht="12.75">
      <c r="A34" s="24" t="s">
        <v>121</v>
      </c>
      <c r="B34" s="55">
        <v>670</v>
      </c>
      <c r="C34" s="56">
        <v>750</v>
      </c>
      <c r="D34" s="56">
        <v>790</v>
      </c>
      <c r="E34" s="26">
        <f t="shared" si="1"/>
        <v>0.05333333333333334</v>
      </c>
      <c r="F34" s="14">
        <v>599.532</v>
      </c>
      <c r="G34" s="14"/>
      <c r="H34" s="14"/>
      <c r="I34" s="64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</row>
    <row r="35" spans="1:241" ht="12.75">
      <c r="A35" s="24" t="s">
        <v>31</v>
      </c>
      <c r="B35" s="55">
        <v>780</v>
      </c>
      <c r="C35" s="56">
        <v>830</v>
      </c>
      <c r="D35" s="56">
        <v>920</v>
      </c>
      <c r="E35" s="26">
        <f t="shared" si="1"/>
        <v>0.10843373493975904</v>
      </c>
      <c r="F35" s="14">
        <v>602.711</v>
      </c>
      <c r="G35" s="14"/>
      <c r="H35" s="14"/>
      <c r="I35" s="64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</row>
    <row r="36" spans="1:241" ht="12.75">
      <c r="A36" s="24" t="s">
        <v>32</v>
      </c>
      <c r="B36" s="55">
        <v>1170</v>
      </c>
      <c r="C36" s="56">
        <v>1190</v>
      </c>
      <c r="D36" s="56">
        <v>1240</v>
      </c>
      <c r="E36" s="26">
        <f t="shared" si="1"/>
        <v>0.04201680672268908</v>
      </c>
      <c r="F36" s="14">
        <v>967.109</v>
      </c>
      <c r="G36" s="14"/>
      <c r="H36" s="14"/>
      <c r="I36" s="64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</row>
    <row r="37" spans="1:241" ht="12.75">
      <c r="A37" s="24" t="s">
        <v>33</v>
      </c>
      <c r="B37" s="55">
        <v>1120</v>
      </c>
      <c r="C37" s="56">
        <v>1160</v>
      </c>
      <c r="D37" s="56">
        <v>1280</v>
      </c>
      <c r="E37" s="26">
        <f t="shared" si="1"/>
        <v>0.10344827586206896</v>
      </c>
      <c r="F37" s="14">
        <v>711.095</v>
      </c>
      <c r="G37" s="14"/>
      <c r="H37" s="14"/>
      <c r="I37" s="64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</row>
    <row r="38" spans="1:241" ht="12.75">
      <c r="A38" s="24" t="s">
        <v>34</v>
      </c>
      <c r="B38" s="55">
        <v>4710</v>
      </c>
      <c r="C38" s="56">
        <v>4720</v>
      </c>
      <c r="D38" s="56">
        <v>4530</v>
      </c>
      <c r="E38" s="26">
        <f t="shared" si="1"/>
        <v>-0.04025423728813559</v>
      </c>
      <c r="F38" s="14">
        <v>2131.43</v>
      </c>
      <c r="G38" s="14"/>
      <c r="H38" s="14"/>
      <c r="I38" s="64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</row>
    <row r="39" spans="1:241" ht="12.75">
      <c r="A39" s="24" t="s">
        <v>98</v>
      </c>
      <c r="B39" s="55">
        <v>3380</v>
      </c>
      <c r="C39" s="56">
        <v>3550</v>
      </c>
      <c r="D39" s="56">
        <v>3570</v>
      </c>
      <c r="E39" s="26">
        <f t="shared" si="1"/>
        <v>0.005633802816901409</v>
      </c>
      <c r="F39" s="14">
        <v>1304.58</v>
      </c>
      <c r="G39" s="14"/>
      <c r="H39" s="14"/>
      <c r="I39" s="64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</row>
    <row r="40" spans="1:241" ht="12.75">
      <c r="A40" s="24" t="s">
        <v>99</v>
      </c>
      <c r="B40" s="55">
        <v>3570</v>
      </c>
      <c r="C40" s="56">
        <v>3760</v>
      </c>
      <c r="D40" s="56">
        <v>4270</v>
      </c>
      <c r="E40" s="26">
        <f t="shared" si="1"/>
        <v>0.1356382978723404</v>
      </c>
      <c r="F40" s="14">
        <v>717.057</v>
      </c>
      <c r="G40" s="14"/>
      <c r="H40" s="14"/>
      <c r="I40" s="64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</row>
    <row r="41" spans="1:241" ht="12.75">
      <c r="A41" s="24" t="s">
        <v>35</v>
      </c>
      <c r="B41" s="55">
        <v>570</v>
      </c>
      <c r="C41" s="56">
        <v>550</v>
      </c>
      <c r="D41" s="56">
        <v>560</v>
      </c>
      <c r="E41" s="26">
        <f t="shared" si="1"/>
        <v>0.01818181818181818</v>
      </c>
      <c r="F41" s="14">
        <v>489.396</v>
      </c>
      <c r="G41" s="14"/>
      <c r="H41" s="14"/>
      <c r="I41" s="64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</row>
    <row r="42" spans="1:241" ht="12.75">
      <c r="A42" s="24" t="s">
        <v>36</v>
      </c>
      <c r="B42" s="55">
        <v>240</v>
      </c>
      <c r="C42" s="56">
        <v>220</v>
      </c>
      <c r="D42" s="56">
        <v>210</v>
      </c>
      <c r="E42" s="26">
        <f t="shared" si="1"/>
        <v>-0.045454545454545456</v>
      </c>
      <c r="F42" s="14">
        <v>640.722</v>
      </c>
      <c r="G42" s="14"/>
      <c r="H42" s="14"/>
      <c r="I42" s="64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</row>
    <row r="43" spans="1:241" ht="12.75">
      <c r="A43" s="24" t="s">
        <v>37</v>
      </c>
      <c r="B43" s="55">
        <v>860</v>
      </c>
      <c r="C43" s="56">
        <v>860</v>
      </c>
      <c r="D43" s="56">
        <v>870</v>
      </c>
      <c r="E43" s="26">
        <f t="shared" si="1"/>
        <v>0.011627906976744186</v>
      </c>
      <c r="F43" s="14">
        <v>642.874</v>
      </c>
      <c r="G43" s="56"/>
      <c r="H43" s="14"/>
      <c r="I43" s="64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</row>
    <row r="44" spans="1:241" ht="12.75">
      <c r="A44" s="24" t="s">
        <v>38</v>
      </c>
      <c r="B44" s="55">
        <v>200</v>
      </c>
      <c r="C44" s="56">
        <v>230</v>
      </c>
      <c r="D44" s="56">
        <v>240</v>
      </c>
      <c r="E44" s="26">
        <f t="shared" si="1"/>
        <v>0.043478260869565216</v>
      </c>
      <c r="F44" s="14">
        <v>565.344</v>
      </c>
      <c r="G44" s="56"/>
      <c r="H44" s="14"/>
      <c r="I44" s="6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</row>
    <row r="45" spans="1:241" ht="12.75">
      <c r="A45" s="24" t="s">
        <v>120</v>
      </c>
      <c r="B45" s="55">
        <v>3920</v>
      </c>
      <c r="C45" s="56">
        <v>3960</v>
      </c>
      <c r="D45" s="56">
        <v>4010</v>
      </c>
      <c r="E45" s="26">
        <f t="shared" si="1"/>
        <v>0.012626262626262626</v>
      </c>
      <c r="F45" s="14">
        <v>837.574</v>
      </c>
      <c r="G45" s="56"/>
      <c r="H45" s="14"/>
      <c r="I45" s="64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</row>
    <row r="46" spans="1:241" ht="12.75">
      <c r="A46" s="24" t="s">
        <v>100</v>
      </c>
      <c r="B46" s="55">
        <v>610</v>
      </c>
      <c r="C46" s="56">
        <v>640</v>
      </c>
      <c r="D46" s="56">
        <v>650</v>
      </c>
      <c r="E46" s="26">
        <f t="shared" si="1"/>
        <v>0.015625</v>
      </c>
      <c r="F46" s="14">
        <v>1182.01</v>
      </c>
      <c r="G46" s="56"/>
      <c r="H46" s="14"/>
      <c r="I46" s="64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</row>
    <row r="47" spans="1:241" ht="12.75">
      <c r="A47" s="24" t="s">
        <v>39</v>
      </c>
      <c r="B47" s="55">
        <v>620</v>
      </c>
      <c r="C47" s="56">
        <v>610</v>
      </c>
      <c r="D47" s="56">
        <v>670</v>
      </c>
      <c r="E47" s="26">
        <f t="shared" si="1"/>
        <v>0.09836065573770492</v>
      </c>
      <c r="F47" s="14">
        <v>1300.02</v>
      </c>
      <c r="G47" s="14"/>
      <c r="H47" s="14"/>
      <c r="I47" s="64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</row>
    <row r="48" spans="1:241" ht="15">
      <c r="A48" s="24" t="s">
        <v>40</v>
      </c>
      <c r="B48" s="55">
        <v>870</v>
      </c>
      <c r="C48" s="56">
        <v>930</v>
      </c>
      <c r="D48" s="56">
        <v>1020</v>
      </c>
      <c r="E48" s="26">
        <f t="shared" si="1"/>
        <v>0.0967741935483871</v>
      </c>
      <c r="F48" s="14">
        <v>1052.56</v>
      </c>
      <c r="G48" s="14"/>
      <c r="H48" s="14"/>
      <c r="I48" s="64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</row>
    <row r="49" spans="1:241" ht="12.75">
      <c r="A49" s="24" t="s">
        <v>41</v>
      </c>
      <c r="B49" s="55">
        <v>2460</v>
      </c>
      <c r="C49" s="56">
        <v>2640</v>
      </c>
      <c r="D49" s="56">
        <v>2710</v>
      </c>
      <c r="E49" s="26">
        <f t="shared" si="1"/>
        <v>0.026515151515151516</v>
      </c>
      <c r="F49" s="14">
        <v>582.728</v>
      </c>
      <c r="G49" s="14"/>
      <c r="H49" s="14"/>
      <c r="I49" s="64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</row>
    <row r="50" spans="1:241" ht="12.75">
      <c r="A50" s="24" t="s">
        <v>42</v>
      </c>
      <c r="B50" s="55">
        <v>280</v>
      </c>
      <c r="C50" s="56">
        <v>300</v>
      </c>
      <c r="D50" s="56">
        <v>300</v>
      </c>
      <c r="E50" s="26">
        <f t="shared" si="1"/>
        <v>0</v>
      </c>
      <c r="F50" s="14">
        <v>510.074</v>
      </c>
      <c r="G50" s="14"/>
      <c r="H50" s="14"/>
      <c r="I50" s="64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</row>
    <row r="51" spans="1:241" ht="12.75">
      <c r="A51" s="24" t="s">
        <v>101</v>
      </c>
      <c r="B51" s="55">
        <v>1600</v>
      </c>
      <c r="C51" s="56">
        <v>1700</v>
      </c>
      <c r="D51" s="56">
        <v>1740</v>
      </c>
      <c r="E51" s="26">
        <f t="shared" si="1"/>
        <v>0.023529411764705882</v>
      </c>
      <c r="F51" s="14">
        <v>693.571</v>
      </c>
      <c r="G51" s="14"/>
      <c r="H51" s="14"/>
      <c r="I51" s="64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</row>
    <row r="52" spans="1:241" ht="12.75">
      <c r="A52" s="24" t="s">
        <v>119</v>
      </c>
      <c r="B52" s="55">
        <v>1370</v>
      </c>
      <c r="C52" s="56">
        <v>1550</v>
      </c>
      <c r="D52" s="56">
        <v>1620</v>
      </c>
      <c r="E52" s="26">
        <f t="shared" si="1"/>
        <v>0.04516129032258064</v>
      </c>
      <c r="F52" s="14">
        <v>1195.05</v>
      </c>
      <c r="G52" s="14"/>
      <c r="H52" s="14"/>
      <c r="I52" s="64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</row>
    <row r="53" spans="1:241" ht="12.75">
      <c r="A53" s="24" t="s">
        <v>43</v>
      </c>
      <c r="B53" s="55">
        <v>230</v>
      </c>
      <c r="C53" s="56">
        <v>210</v>
      </c>
      <c r="D53" s="56">
        <v>230</v>
      </c>
      <c r="E53" s="26">
        <f t="shared" si="1"/>
        <v>0.09523809523809523</v>
      </c>
      <c r="F53" s="14">
        <v>960.959</v>
      </c>
      <c r="G53" s="14"/>
      <c r="H53" s="14"/>
      <c r="I53" s="64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</row>
    <row r="54" spans="1:241" ht="12.75">
      <c r="A54" s="24" t="s">
        <v>102</v>
      </c>
      <c r="B54" s="55">
        <v>700</v>
      </c>
      <c r="C54" s="56">
        <v>690</v>
      </c>
      <c r="D54" s="56">
        <v>670</v>
      </c>
      <c r="E54" s="26">
        <f t="shared" si="1"/>
        <v>-0.028985507246376812</v>
      </c>
      <c r="F54" s="14">
        <v>206.742</v>
      </c>
      <c r="G54" s="14"/>
      <c r="H54" s="56"/>
      <c r="I54" s="6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</row>
    <row r="55" spans="1:241" ht="12.75">
      <c r="A55" s="24" t="s">
        <v>44</v>
      </c>
      <c r="B55" s="55">
        <v>190</v>
      </c>
      <c r="C55" s="56">
        <v>210</v>
      </c>
      <c r="D55" s="56">
        <v>250</v>
      </c>
      <c r="E55" s="26">
        <f t="shared" si="1"/>
        <v>0.19047619047619047</v>
      </c>
      <c r="F55" s="14">
        <v>865.687</v>
      </c>
      <c r="G55" s="14"/>
      <c r="H55" s="56"/>
      <c r="I55" s="64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</row>
    <row r="56" spans="1:241" ht="12.75">
      <c r="A56" s="24" t="s">
        <v>45</v>
      </c>
      <c r="B56" s="55">
        <v>210</v>
      </c>
      <c r="C56" s="56">
        <v>200</v>
      </c>
      <c r="D56" s="56">
        <v>200</v>
      </c>
      <c r="E56" s="26">
        <f t="shared" si="1"/>
        <v>0</v>
      </c>
      <c r="F56" s="14">
        <v>616.92</v>
      </c>
      <c r="G56" s="14"/>
      <c r="H56" s="56"/>
      <c r="I56" s="64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</row>
    <row r="57" spans="1:241" ht="12.75">
      <c r="A57" s="24" t="s">
        <v>46</v>
      </c>
      <c r="B57" s="55">
        <v>320</v>
      </c>
      <c r="C57" s="56">
        <v>320</v>
      </c>
      <c r="D57" s="56">
        <v>330</v>
      </c>
      <c r="E57" s="26">
        <f t="shared" si="1"/>
        <v>0.03125</v>
      </c>
      <c r="F57" s="14">
        <v>635.473</v>
      </c>
      <c r="G57" s="14"/>
      <c r="H57" s="14"/>
      <c r="I57" s="64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</row>
    <row r="58" spans="1:241" ht="12.75">
      <c r="A58" s="24" t="s">
        <v>103</v>
      </c>
      <c r="B58" s="55">
        <v>4240</v>
      </c>
      <c r="C58" s="56">
        <v>4380</v>
      </c>
      <c r="D58" s="56">
        <v>4510</v>
      </c>
      <c r="E58" s="26">
        <f t="shared" si="1"/>
        <v>0.02968036529680365</v>
      </c>
      <c r="F58" s="14">
        <v>711.225</v>
      </c>
      <c r="G58" s="14"/>
      <c r="H58" s="56"/>
      <c r="I58" s="64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</row>
    <row r="59" spans="1:241" ht="12.75">
      <c r="A59" s="24" t="s">
        <v>47</v>
      </c>
      <c r="B59" s="55">
        <v>330</v>
      </c>
      <c r="C59" s="56">
        <v>330</v>
      </c>
      <c r="D59" s="56">
        <v>350</v>
      </c>
      <c r="E59" s="26">
        <f t="shared" si="1"/>
        <v>0.06060606060606061</v>
      </c>
      <c r="F59" s="14">
        <v>666.264</v>
      </c>
      <c r="G59" s="14"/>
      <c r="H59" s="14"/>
      <c r="I59" s="64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</row>
    <row r="60" spans="1:241" ht="12.75">
      <c r="A60" s="24" t="s">
        <v>48</v>
      </c>
      <c r="B60" s="55">
        <v>420</v>
      </c>
      <c r="C60" s="56">
        <v>470</v>
      </c>
      <c r="D60" s="56">
        <v>480</v>
      </c>
      <c r="E60" s="26">
        <f t="shared" si="1"/>
        <v>0.02127659574468085</v>
      </c>
      <c r="F60" s="14">
        <v>778.96</v>
      </c>
      <c r="G60" s="14"/>
      <c r="H60" s="14"/>
      <c r="I60" s="64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</row>
    <row r="61" spans="1:241" ht="12.75">
      <c r="A61" s="24" t="s">
        <v>49</v>
      </c>
      <c r="B61" s="55">
        <v>630</v>
      </c>
      <c r="C61" s="56">
        <v>660</v>
      </c>
      <c r="D61" s="56">
        <v>690</v>
      </c>
      <c r="E61" s="26">
        <f t="shared" si="1"/>
        <v>0.045454545454545456</v>
      </c>
      <c r="F61" s="14">
        <v>1080.41</v>
      </c>
      <c r="G61" s="14"/>
      <c r="H61" s="14"/>
      <c r="I61" s="64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</row>
    <row r="62" spans="1:241" ht="12.75">
      <c r="A62" s="24" t="s">
        <v>152</v>
      </c>
      <c r="B62" s="55">
        <v>2970</v>
      </c>
      <c r="C62" s="56">
        <v>4040</v>
      </c>
      <c r="D62" s="56">
        <v>3840</v>
      </c>
      <c r="E62" s="26">
        <f t="shared" si="1"/>
        <v>-0.04950495049504951</v>
      </c>
      <c r="F62" s="14">
        <v>697.36</v>
      </c>
      <c r="G62" s="14"/>
      <c r="H62" s="14"/>
      <c r="I62" s="64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</row>
    <row r="63" spans="1:241" ht="12.75">
      <c r="A63" s="24" t="s">
        <v>50</v>
      </c>
      <c r="B63" s="55">
        <v>230</v>
      </c>
      <c r="C63" s="56">
        <v>210</v>
      </c>
      <c r="D63" s="56">
        <v>230</v>
      </c>
      <c r="E63" s="26">
        <f aca="true" t="shared" si="2" ref="E63:E108">SUM((D63-C63)/C63)</f>
        <v>0.09523809523809523</v>
      </c>
      <c r="F63" s="14">
        <v>771.254</v>
      </c>
      <c r="G63" s="14"/>
      <c r="H63" s="14"/>
      <c r="I63" s="64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</row>
    <row r="64" spans="1:241" ht="12.75">
      <c r="A64" s="24" t="s">
        <v>51</v>
      </c>
      <c r="B64" s="55">
        <v>110</v>
      </c>
      <c r="C64" s="56">
        <v>90</v>
      </c>
      <c r="D64" s="56">
        <v>100</v>
      </c>
      <c r="E64" s="26">
        <f t="shared" si="2"/>
        <v>0.1111111111111111</v>
      </c>
      <c r="F64" s="14">
        <v>506.303</v>
      </c>
      <c r="G64" s="14"/>
      <c r="H64" s="14"/>
      <c r="I64" s="6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</row>
    <row r="65" spans="1:241" ht="12.75">
      <c r="A65" s="24" t="s">
        <v>52</v>
      </c>
      <c r="B65" s="55">
        <v>780</v>
      </c>
      <c r="C65" s="56">
        <v>830</v>
      </c>
      <c r="D65" s="56">
        <v>840</v>
      </c>
      <c r="E65" s="26">
        <f t="shared" si="2"/>
        <v>0.012048192771084338</v>
      </c>
      <c r="F65" s="14">
        <v>934.142</v>
      </c>
      <c r="G65" s="14"/>
      <c r="H65" s="14"/>
      <c r="I65" s="64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</row>
    <row r="66" spans="1:241" ht="12.75">
      <c r="A66" s="24" t="s">
        <v>118</v>
      </c>
      <c r="B66" s="55">
        <v>3960</v>
      </c>
      <c r="C66" s="56">
        <v>4320</v>
      </c>
      <c r="D66" s="56">
        <v>4470</v>
      </c>
      <c r="E66" s="26">
        <f t="shared" si="2"/>
        <v>0.034722222222222224</v>
      </c>
      <c r="F66" s="14">
        <v>1591.33</v>
      </c>
      <c r="G66" s="14"/>
      <c r="H66" s="14"/>
      <c r="I66" s="6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</row>
    <row r="67" spans="1:241" ht="12.75">
      <c r="A67" s="24" t="s">
        <v>53</v>
      </c>
      <c r="B67" s="55">
        <v>810</v>
      </c>
      <c r="C67" s="56">
        <v>820</v>
      </c>
      <c r="D67" s="56">
        <v>850</v>
      </c>
      <c r="E67" s="26">
        <f t="shared" si="2"/>
        <v>0.036585365853658534</v>
      </c>
      <c r="F67" s="14">
        <v>868.914</v>
      </c>
      <c r="G67" s="14"/>
      <c r="H67" s="14"/>
      <c r="I67" s="64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</row>
    <row r="68" spans="1:241" ht="12.75">
      <c r="A68" s="24" t="s">
        <v>54</v>
      </c>
      <c r="B68" s="55">
        <v>480</v>
      </c>
      <c r="C68" s="56">
        <v>530</v>
      </c>
      <c r="D68" s="56">
        <v>500</v>
      </c>
      <c r="E68" s="26">
        <f t="shared" si="2"/>
        <v>-0.05660377358490566</v>
      </c>
      <c r="F68" s="14">
        <v>518.682</v>
      </c>
      <c r="G68" s="14"/>
      <c r="H68" s="14"/>
      <c r="I68" s="6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</row>
    <row r="69" spans="1:241" ht="12.75">
      <c r="A69" s="24" t="s">
        <v>55</v>
      </c>
      <c r="B69" s="55">
        <v>500</v>
      </c>
      <c r="C69" s="56">
        <v>560</v>
      </c>
      <c r="D69" s="56">
        <v>570</v>
      </c>
      <c r="E69" s="26">
        <f t="shared" si="2"/>
        <v>0.017857142857142856</v>
      </c>
      <c r="F69" s="14">
        <v>319.091</v>
      </c>
      <c r="G69" s="14"/>
      <c r="H69" s="14"/>
      <c r="I69" s="6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</row>
    <row r="70" spans="1:241" ht="12.75">
      <c r="A70" s="24" t="s">
        <v>105</v>
      </c>
      <c r="B70" s="55">
        <v>230</v>
      </c>
      <c r="C70" s="56">
        <v>260</v>
      </c>
      <c r="D70" s="56">
        <v>290</v>
      </c>
      <c r="E70" s="26">
        <f t="shared" si="2"/>
        <v>0.11538461538461539</v>
      </c>
      <c r="F70" s="14">
        <v>777.057</v>
      </c>
      <c r="G70" s="14"/>
      <c r="H70" s="14"/>
      <c r="I70" s="6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</row>
    <row r="71" spans="1:241" ht="12.75">
      <c r="A71" s="24" t="s">
        <v>117</v>
      </c>
      <c r="B71" s="55">
        <v>810</v>
      </c>
      <c r="C71" s="56">
        <v>800</v>
      </c>
      <c r="D71" s="56">
        <v>810</v>
      </c>
      <c r="E71" s="26">
        <f t="shared" si="2"/>
        <v>0.0125</v>
      </c>
      <c r="F71" s="14">
        <v>528.27</v>
      </c>
      <c r="G71" s="14"/>
      <c r="H71" s="14"/>
      <c r="I71" s="64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</row>
    <row r="72" spans="1:241" ht="12.75">
      <c r="A72" s="24" t="s">
        <v>56</v>
      </c>
      <c r="B72" s="55">
        <v>370</v>
      </c>
      <c r="C72" s="56">
        <v>400</v>
      </c>
      <c r="D72" s="56">
        <v>430</v>
      </c>
      <c r="E72" s="26">
        <f t="shared" si="2"/>
        <v>0.075</v>
      </c>
      <c r="F72" s="14">
        <v>803.803</v>
      </c>
      <c r="G72" s="14"/>
      <c r="H72" s="14"/>
      <c r="I72" s="64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</row>
    <row r="73" spans="1:241" ht="12.75">
      <c r="A73" s="24" t="s">
        <v>57</v>
      </c>
      <c r="B73" s="55">
        <v>140</v>
      </c>
      <c r="C73" s="56">
        <v>140</v>
      </c>
      <c r="D73" s="56">
        <v>180</v>
      </c>
      <c r="E73" s="26">
        <f t="shared" si="2"/>
        <v>0.2857142857142857</v>
      </c>
      <c r="F73" s="14">
        <v>448.218</v>
      </c>
      <c r="G73" s="14"/>
      <c r="H73" s="14"/>
      <c r="I73" s="64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</row>
    <row r="74" spans="1:241" ht="12.75">
      <c r="A74" s="24" t="s">
        <v>58</v>
      </c>
      <c r="B74" s="55">
        <v>2340</v>
      </c>
      <c r="C74" s="56">
        <v>1710</v>
      </c>
      <c r="D74" s="56">
        <v>2540</v>
      </c>
      <c r="E74" s="26">
        <f t="shared" si="2"/>
        <v>0.4853801169590643</v>
      </c>
      <c r="F74" s="14">
        <v>1124.59</v>
      </c>
      <c r="G74" s="14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</row>
    <row r="75" spans="1:241" ht="12.75">
      <c r="A75" s="24" t="s">
        <v>59</v>
      </c>
      <c r="B75" s="55">
        <v>210</v>
      </c>
      <c r="C75" s="56">
        <v>190</v>
      </c>
      <c r="D75" s="56">
        <v>250</v>
      </c>
      <c r="E75" s="26">
        <f t="shared" si="2"/>
        <v>0.3157894736842105</v>
      </c>
      <c r="F75" s="14">
        <v>624.702</v>
      </c>
      <c r="G75" s="14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</row>
    <row r="76" spans="1:241" ht="12.75">
      <c r="A76" s="24" t="s">
        <v>60</v>
      </c>
      <c r="B76" s="55">
        <v>220</v>
      </c>
      <c r="C76" s="56">
        <v>210</v>
      </c>
      <c r="D76" s="56">
        <v>220</v>
      </c>
      <c r="E76" s="26">
        <f t="shared" si="2"/>
        <v>0.047619047619047616</v>
      </c>
      <c r="F76" s="14">
        <v>844.98</v>
      </c>
      <c r="G76" s="14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</row>
    <row r="77" spans="1:241" ht="12.75">
      <c r="A77" s="24" t="s">
        <v>61</v>
      </c>
      <c r="B77" s="55">
        <v>4080</v>
      </c>
      <c r="C77" s="56">
        <v>4430</v>
      </c>
      <c r="D77" s="56">
        <v>4630</v>
      </c>
      <c r="E77" s="26">
        <f t="shared" si="2"/>
        <v>0.045146726862302484</v>
      </c>
      <c r="F77" s="14">
        <v>1767.05</v>
      </c>
      <c r="G77" s="14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</row>
    <row r="78" spans="1:241" ht="12.75">
      <c r="A78" s="24" t="s">
        <v>62</v>
      </c>
      <c r="B78" s="55">
        <v>1740</v>
      </c>
      <c r="C78" s="56">
        <v>1650</v>
      </c>
      <c r="D78" s="56">
        <v>1770</v>
      </c>
      <c r="E78" s="26">
        <f t="shared" si="2"/>
        <v>0.07272727272727272</v>
      </c>
      <c r="F78" s="14">
        <v>979.134</v>
      </c>
      <c r="G78" s="14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</row>
    <row r="79" spans="1:241" ht="12.75">
      <c r="A79" s="24" t="s">
        <v>63</v>
      </c>
      <c r="B79" s="55">
        <v>4100</v>
      </c>
      <c r="C79" s="56">
        <v>4290</v>
      </c>
      <c r="D79" s="56">
        <v>4310</v>
      </c>
      <c r="E79" s="26">
        <f t="shared" si="2"/>
        <v>0.004662004662004662</v>
      </c>
      <c r="F79" s="14">
        <v>802.751</v>
      </c>
      <c r="G79" s="1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</row>
    <row r="80" spans="1:241" ht="12.75">
      <c r="A80" s="24" t="s">
        <v>8</v>
      </c>
      <c r="B80" s="55">
        <v>340</v>
      </c>
      <c r="C80" s="56">
        <v>400</v>
      </c>
      <c r="D80" s="56">
        <v>390</v>
      </c>
      <c r="E80" s="26">
        <f t="shared" si="2"/>
        <v>-0.025</v>
      </c>
      <c r="F80" s="14">
        <v>421.88</v>
      </c>
      <c r="G80" s="14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</row>
    <row r="81" spans="1:241" ht="12.75">
      <c r="A81" s="24" t="s">
        <v>64</v>
      </c>
      <c r="B81" s="55">
        <v>1300</v>
      </c>
      <c r="C81" s="56">
        <v>1300</v>
      </c>
      <c r="D81" s="56">
        <v>1410</v>
      </c>
      <c r="E81" s="26">
        <f t="shared" si="2"/>
        <v>0.08461538461538462</v>
      </c>
      <c r="F81" s="14">
        <v>885.433</v>
      </c>
      <c r="G81" s="1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</row>
    <row r="82" spans="1:241" ht="12.75">
      <c r="A82" s="24" t="s">
        <v>151</v>
      </c>
      <c r="B82" s="55" t="s">
        <v>7</v>
      </c>
      <c r="C82" s="55" t="s">
        <v>7</v>
      </c>
      <c r="D82" s="56">
        <v>1470</v>
      </c>
      <c r="E82" s="61" t="s">
        <v>7</v>
      </c>
      <c r="F82" s="14">
        <v>35.5252</v>
      </c>
      <c r="G82" s="14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</row>
    <row r="83" spans="1:241" ht="12.75">
      <c r="A83" s="24" t="s">
        <v>91</v>
      </c>
      <c r="B83" s="55">
        <v>990</v>
      </c>
      <c r="C83" s="56">
        <v>1080</v>
      </c>
      <c r="D83" s="56">
        <v>1040</v>
      </c>
      <c r="E83" s="61">
        <f t="shared" si="2"/>
        <v>-0.037037037037037035</v>
      </c>
      <c r="F83" s="14">
        <v>825.128</v>
      </c>
      <c r="G83" s="1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</row>
    <row r="84" spans="1:241" ht="12.75">
      <c r="A84" s="24" t="s">
        <v>65</v>
      </c>
      <c r="B84" s="55">
        <v>2420</v>
      </c>
      <c r="C84" s="56">
        <v>2750</v>
      </c>
      <c r="D84" s="56">
        <v>2840</v>
      </c>
      <c r="E84" s="61">
        <f t="shared" si="2"/>
        <v>0.03272727272727273</v>
      </c>
      <c r="F84" s="14">
        <v>1511.77</v>
      </c>
      <c r="G84" s="14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</row>
    <row r="85" spans="1:241" ht="12.75">
      <c r="A85" s="24" t="s">
        <v>116</v>
      </c>
      <c r="B85" s="55">
        <v>340</v>
      </c>
      <c r="C85" s="56">
        <v>340</v>
      </c>
      <c r="D85" s="56">
        <v>360</v>
      </c>
      <c r="E85" s="61">
        <f t="shared" si="2"/>
        <v>0.058823529411764705</v>
      </c>
      <c r="F85" s="14">
        <v>651.009</v>
      </c>
      <c r="G85" s="14"/>
      <c r="H85" s="14"/>
      <c r="I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</row>
    <row r="86" spans="1:241" ht="12.75">
      <c r="A86" s="24" t="s">
        <v>66</v>
      </c>
      <c r="B86" s="55">
        <v>1280</v>
      </c>
      <c r="C86" s="56">
        <v>2020</v>
      </c>
      <c r="D86" s="56">
        <v>2770</v>
      </c>
      <c r="E86" s="61">
        <f t="shared" si="2"/>
        <v>0.3712871287128713</v>
      </c>
      <c r="F86" s="14">
        <v>467.901</v>
      </c>
      <c r="G86" s="14"/>
      <c r="H86" s="14"/>
      <c r="I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</row>
    <row r="87" spans="1:241" ht="12.75">
      <c r="A87" s="24" t="s">
        <v>67</v>
      </c>
      <c r="B87" s="55">
        <v>60</v>
      </c>
      <c r="C87" s="56">
        <v>60</v>
      </c>
      <c r="D87" s="56">
        <v>60</v>
      </c>
      <c r="E87" s="61">
        <f t="shared" si="2"/>
        <v>0</v>
      </c>
      <c r="F87" s="14">
        <v>525.857</v>
      </c>
      <c r="G87" s="14"/>
      <c r="H87" s="14"/>
      <c r="I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</row>
    <row r="88" spans="1:241" ht="12.75">
      <c r="A88" s="24" t="s">
        <v>68</v>
      </c>
      <c r="B88" s="55">
        <v>410</v>
      </c>
      <c r="C88" s="56">
        <v>440</v>
      </c>
      <c r="D88" s="56">
        <v>450</v>
      </c>
      <c r="E88" s="61">
        <f t="shared" si="2"/>
        <v>0.022727272727272728</v>
      </c>
      <c r="F88" s="14">
        <v>556.014</v>
      </c>
      <c r="G88" s="14"/>
      <c r="H88" s="14"/>
      <c r="I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</row>
    <row r="89" spans="1:241" ht="12.75">
      <c r="A89" s="24" t="s">
        <v>69</v>
      </c>
      <c r="B89" s="55">
        <v>7180</v>
      </c>
      <c r="C89" s="56">
        <v>7170</v>
      </c>
      <c r="D89" s="56">
        <v>7150</v>
      </c>
      <c r="E89" s="61">
        <f t="shared" si="2"/>
        <v>-0.002789400278940028</v>
      </c>
      <c r="F89" s="14">
        <v>771.42</v>
      </c>
      <c r="G89" s="14"/>
      <c r="H89" s="14"/>
      <c r="I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</row>
    <row r="90" spans="1:241" ht="12.75">
      <c r="A90" s="24" t="s">
        <v>70</v>
      </c>
      <c r="B90" s="55">
        <v>710</v>
      </c>
      <c r="C90" s="56">
        <v>820</v>
      </c>
      <c r="D90" s="56">
        <v>820</v>
      </c>
      <c r="E90" s="61">
        <f t="shared" si="2"/>
        <v>0</v>
      </c>
      <c r="F90" s="14">
        <v>532.187</v>
      </c>
      <c r="G90" s="14"/>
      <c r="H90" s="14"/>
      <c r="I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</row>
    <row r="91" spans="1:241" ht="12.75">
      <c r="A91" s="24" t="s">
        <v>71</v>
      </c>
      <c r="B91" s="55">
        <v>100</v>
      </c>
      <c r="C91" s="56">
        <v>100</v>
      </c>
      <c r="D91" s="56">
        <v>120</v>
      </c>
      <c r="E91" s="61">
        <f t="shared" si="2"/>
        <v>0.2</v>
      </c>
      <c r="F91" s="14">
        <v>727.758</v>
      </c>
      <c r="G91" s="14"/>
      <c r="H91" s="14"/>
      <c r="I91" s="1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</row>
    <row r="92" spans="1:241" ht="12.75">
      <c r="A92" s="24" t="s">
        <v>72</v>
      </c>
      <c r="B92" s="55">
        <v>290</v>
      </c>
      <c r="C92" s="56">
        <v>310</v>
      </c>
      <c r="D92" s="56">
        <v>320</v>
      </c>
      <c r="E92" s="61">
        <f t="shared" si="2"/>
        <v>0.03225806451612903</v>
      </c>
      <c r="F92" s="14">
        <v>955.124</v>
      </c>
      <c r="G92" s="14"/>
      <c r="H92" s="14"/>
      <c r="I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</row>
    <row r="93" spans="1:241" ht="12.75">
      <c r="A93" s="24" t="s">
        <v>115</v>
      </c>
      <c r="B93" s="55">
        <v>1720</v>
      </c>
      <c r="C93" s="56">
        <v>1740</v>
      </c>
      <c r="D93" s="56">
        <v>1880</v>
      </c>
      <c r="E93" s="61">
        <f t="shared" si="2"/>
        <v>0.08045977011494253</v>
      </c>
      <c r="F93" s="14">
        <v>742.39</v>
      </c>
      <c r="G93" s="14"/>
      <c r="H93" s="14"/>
      <c r="I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</row>
    <row r="94" spans="1:241" s="6" customFormat="1" ht="12.75">
      <c r="A94" s="24" t="s">
        <v>111</v>
      </c>
      <c r="B94" s="55">
        <v>1070</v>
      </c>
      <c r="C94" s="56">
        <v>970</v>
      </c>
      <c r="D94" s="56">
        <v>1070</v>
      </c>
      <c r="E94" s="61">
        <f t="shared" si="2"/>
        <v>0.10309278350515463</v>
      </c>
      <c r="F94" s="14">
        <v>1554.41</v>
      </c>
      <c r="G94" s="14"/>
      <c r="H94" s="14"/>
      <c r="I94" s="1"/>
      <c r="J94"/>
      <c r="K94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</row>
    <row r="95" spans="1:241" s="6" customFormat="1" ht="12.75">
      <c r="A95" s="24" t="s">
        <v>73</v>
      </c>
      <c r="B95" s="55">
        <v>460</v>
      </c>
      <c r="C95" s="56">
        <v>430</v>
      </c>
      <c r="D95" s="56">
        <v>530</v>
      </c>
      <c r="E95" s="61">
        <f t="shared" si="2"/>
        <v>0.23255813953488372</v>
      </c>
      <c r="F95" s="14">
        <v>765.589</v>
      </c>
      <c r="G95" s="14"/>
      <c r="H95" s="14"/>
      <c r="I95" s="1"/>
      <c r="J95"/>
      <c r="K9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</row>
    <row r="96" spans="1:241" s="6" customFormat="1" ht="12.75">
      <c r="A96" s="24" t="s">
        <v>74</v>
      </c>
      <c r="B96" s="55">
        <v>1930</v>
      </c>
      <c r="C96" s="56">
        <v>2490</v>
      </c>
      <c r="D96" s="56">
        <v>2610</v>
      </c>
      <c r="E96" s="61">
        <f t="shared" si="2"/>
        <v>0.04819277108433735</v>
      </c>
      <c r="F96" s="14">
        <v>1611.24</v>
      </c>
      <c r="G96" s="14"/>
      <c r="H96" s="14"/>
      <c r="I96" s="64"/>
      <c r="J96"/>
      <c r="K96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</row>
    <row r="97" spans="1:241" s="6" customFormat="1" ht="12.75">
      <c r="A97" s="24" t="s">
        <v>75</v>
      </c>
      <c r="B97" s="55">
        <v>150</v>
      </c>
      <c r="C97" s="56">
        <v>180</v>
      </c>
      <c r="D97" s="56">
        <v>180</v>
      </c>
      <c r="E97" s="61">
        <f t="shared" si="2"/>
        <v>0</v>
      </c>
      <c r="F97" s="14">
        <v>683.052</v>
      </c>
      <c r="G97" s="14"/>
      <c r="H97" s="14"/>
      <c r="I97" s="64"/>
      <c r="J97"/>
      <c r="K97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</row>
    <row r="98" spans="1:241" s="6" customFormat="1" ht="12.75">
      <c r="A98" s="24" t="s">
        <v>76</v>
      </c>
      <c r="B98" s="55">
        <v>2520</v>
      </c>
      <c r="C98" s="56">
        <v>2670</v>
      </c>
      <c r="D98" s="56">
        <v>2700</v>
      </c>
      <c r="E98" s="61">
        <f t="shared" si="2"/>
        <v>0.011235955056179775</v>
      </c>
      <c r="F98" s="14">
        <v>485.869</v>
      </c>
      <c r="G98" s="14"/>
      <c r="H98" s="14"/>
      <c r="I98" s="64"/>
      <c r="J98"/>
      <c r="K98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</row>
    <row r="99" spans="1:241" s="6" customFormat="1" ht="12.75">
      <c r="A99" s="24" t="s">
        <v>77</v>
      </c>
      <c r="B99" s="55">
        <v>720</v>
      </c>
      <c r="C99" s="56">
        <v>850</v>
      </c>
      <c r="D99" s="56">
        <v>1070</v>
      </c>
      <c r="E99" s="61">
        <f t="shared" si="2"/>
        <v>0.25882352941176473</v>
      </c>
      <c r="F99" s="14">
        <v>969.802</v>
      </c>
      <c r="G99" s="14"/>
      <c r="H99" s="14"/>
      <c r="I99" s="64"/>
      <c r="J99"/>
      <c r="K99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</row>
    <row r="100" spans="1:241" s="6" customFormat="1" ht="12.75">
      <c r="A100" s="24" t="s">
        <v>78</v>
      </c>
      <c r="B100" s="55">
        <v>560</v>
      </c>
      <c r="C100" s="56">
        <v>580</v>
      </c>
      <c r="D100" s="56">
        <v>580</v>
      </c>
      <c r="E100" s="61">
        <f t="shared" si="2"/>
        <v>0</v>
      </c>
      <c r="F100" s="14">
        <v>520.462</v>
      </c>
      <c r="G100" s="14"/>
      <c r="H100" s="14"/>
      <c r="I100" s="64"/>
      <c r="J100"/>
      <c r="K100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</row>
    <row r="101" spans="1:241" ht="12.75">
      <c r="A101" s="24" t="s">
        <v>79</v>
      </c>
      <c r="B101" s="55">
        <v>4550</v>
      </c>
      <c r="C101" s="56">
        <v>4440</v>
      </c>
      <c r="D101" s="56">
        <v>4850</v>
      </c>
      <c r="E101" s="61">
        <f t="shared" si="2"/>
        <v>0.09234234234234234</v>
      </c>
      <c r="F101" s="14">
        <v>2325.88</v>
      </c>
      <c r="G101" s="14"/>
      <c r="H101" s="14"/>
      <c r="I101" s="64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</row>
    <row r="102" spans="1:241" ht="12.75">
      <c r="A102" s="24" t="s">
        <v>80</v>
      </c>
      <c r="B102" s="55">
        <v>370</v>
      </c>
      <c r="C102" s="56">
        <v>420</v>
      </c>
      <c r="D102" s="56">
        <v>470</v>
      </c>
      <c r="E102" s="61">
        <f t="shared" si="2"/>
        <v>0.11904761904761904</v>
      </c>
      <c r="F102" s="14">
        <v>1187.7</v>
      </c>
      <c r="G102" s="14"/>
      <c r="H102" s="14"/>
      <c r="I102" s="64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</row>
    <row r="103" spans="1:241" ht="12.75">
      <c r="A103" s="24" t="s">
        <v>81</v>
      </c>
      <c r="B103" s="55">
        <v>460</v>
      </c>
      <c r="C103" s="56">
        <v>440</v>
      </c>
      <c r="D103" s="56">
        <v>480</v>
      </c>
      <c r="E103" s="61">
        <f t="shared" si="2"/>
        <v>0.09090909090909091</v>
      </c>
      <c r="F103" s="14">
        <v>1433.71</v>
      </c>
      <c r="G103" s="14"/>
      <c r="H103" s="14"/>
      <c r="I103" s="64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</row>
    <row r="104" spans="1:241" ht="12.75">
      <c r="A104" s="24" t="s">
        <v>82</v>
      </c>
      <c r="B104" s="55">
        <v>430</v>
      </c>
      <c r="C104" s="56">
        <v>430</v>
      </c>
      <c r="D104" s="56">
        <v>450</v>
      </c>
      <c r="E104" s="61">
        <f t="shared" si="2"/>
        <v>0.046511627906976744</v>
      </c>
      <c r="F104" s="14">
        <v>1308.29</v>
      </c>
      <c r="G104" s="14"/>
      <c r="H104" s="14"/>
      <c r="I104" s="64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</row>
    <row r="105" spans="1:241" ht="12.75">
      <c r="A105" s="24" t="s">
        <v>83</v>
      </c>
      <c r="B105" s="55">
        <v>520</v>
      </c>
      <c r="C105" s="56">
        <v>480</v>
      </c>
      <c r="D105" s="56">
        <v>460</v>
      </c>
      <c r="E105" s="61">
        <f t="shared" si="2"/>
        <v>-0.041666666666666664</v>
      </c>
      <c r="F105" s="14">
        <v>621.748</v>
      </c>
      <c r="G105" s="14"/>
      <c r="H105" s="14"/>
      <c r="I105" s="64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</row>
    <row r="106" spans="1:9" ht="12.75">
      <c r="A106" s="24" t="s">
        <v>113</v>
      </c>
      <c r="B106" s="55">
        <v>1390</v>
      </c>
      <c r="C106" s="56">
        <v>1580</v>
      </c>
      <c r="D106" s="56">
        <v>1520</v>
      </c>
      <c r="E106" s="61">
        <f t="shared" si="2"/>
        <v>-0.0379746835443038</v>
      </c>
      <c r="F106" s="14">
        <v>810.783</v>
      </c>
      <c r="G106" s="14"/>
      <c r="H106" s="14"/>
      <c r="I106" s="64"/>
    </row>
    <row r="107" spans="1:9" ht="12.75">
      <c r="A107" s="24" t="s">
        <v>84</v>
      </c>
      <c r="B107" s="55">
        <v>3350</v>
      </c>
      <c r="C107" s="56">
        <v>3450</v>
      </c>
      <c r="D107" s="56">
        <v>4040</v>
      </c>
      <c r="E107" s="61">
        <f t="shared" si="2"/>
        <v>0.17101449275362318</v>
      </c>
      <c r="F107" s="14">
        <v>1884.17</v>
      </c>
      <c r="G107" s="14"/>
      <c r="H107" s="14"/>
      <c r="I107" s="64"/>
    </row>
    <row r="108" spans="1:9" ht="12.75">
      <c r="A108" s="24" t="s">
        <v>90</v>
      </c>
      <c r="B108" s="55">
        <v>160</v>
      </c>
      <c r="C108" s="56">
        <v>230</v>
      </c>
      <c r="D108" s="56">
        <v>260</v>
      </c>
      <c r="E108" s="61">
        <f t="shared" si="2"/>
        <v>0.13043478260869565</v>
      </c>
      <c r="F108" s="14">
        <v>1042.9</v>
      </c>
      <c r="G108" s="14"/>
      <c r="H108" s="14"/>
      <c r="I108" s="64"/>
    </row>
    <row r="109" spans="1:9" ht="12.75">
      <c r="A109" s="12"/>
      <c r="B109" s="55"/>
      <c r="C109" s="58"/>
      <c r="D109" s="59"/>
      <c r="E109" s="26"/>
      <c r="F109" s="14"/>
      <c r="G109" s="14"/>
      <c r="H109" s="14"/>
      <c r="I109" s="64"/>
    </row>
    <row r="110" spans="1:9" ht="12.75">
      <c r="A110" s="15" t="s">
        <v>85</v>
      </c>
      <c r="B110" s="20">
        <v>122500</v>
      </c>
      <c r="C110" s="20">
        <f>ROUND(SUM(C7:C62,C63:C108),-2)</f>
        <v>130500</v>
      </c>
      <c r="D110" s="20">
        <f>ROUND(SUM(D7:D62,D63:D108),-2)</f>
        <v>145200</v>
      </c>
      <c r="E110" s="26">
        <f>SUM((D110-C110)/C110)</f>
        <v>0.11264367816091954</v>
      </c>
      <c r="F110" s="27">
        <f>SUM(F63:F108,F7:F62)</f>
        <v>90168.71119999998</v>
      </c>
      <c r="G110" s="27"/>
      <c r="H110" s="14"/>
      <c r="I110" s="64"/>
    </row>
    <row r="111" spans="1:9" ht="12.75">
      <c r="A111" s="35"/>
      <c r="B111" s="36" t="s">
        <v>3</v>
      </c>
      <c r="C111" s="31"/>
      <c r="D111" s="37"/>
      <c r="E111" s="35"/>
      <c r="F111" s="38"/>
      <c r="G111" s="33"/>
      <c r="H111" s="14"/>
      <c r="I111" s="64"/>
    </row>
    <row r="112" spans="1:9" ht="12.75">
      <c r="A112" s="32"/>
      <c r="B112" s="39"/>
      <c r="D112" s="34"/>
      <c r="E112" s="32"/>
      <c r="F112" s="33"/>
      <c r="G112" s="33"/>
      <c r="H112" s="14"/>
      <c r="I112" s="64"/>
    </row>
    <row r="113" spans="1:9" ht="12.75">
      <c r="A113" s="10" t="s">
        <v>86</v>
      </c>
      <c r="B113" s="12"/>
      <c r="D113" s="13"/>
      <c r="E113" s="12"/>
      <c r="F113" s="14"/>
      <c r="G113" s="14"/>
      <c r="H113" s="14"/>
      <c r="I113" s="64"/>
    </row>
    <row r="114" spans="1:9" ht="12.75">
      <c r="A114" s="10" t="s">
        <v>89</v>
      </c>
      <c r="B114" s="40"/>
      <c r="D114" s="40"/>
      <c r="E114" s="40"/>
      <c r="F114" s="41"/>
      <c r="G114" s="41"/>
      <c r="H114" s="14"/>
      <c r="I114" s="64"/>
    </row>
    <row r="115" spans="1:9" s="9" customFormat="1" ht="12.75">
      <c r="A115" s="10" t="s">
        <v>87</v>
      </c>
      <c r="B115" s="40"/>
      <c r="C115" s="28"/>
      <c r="D115" s="40"/>
      <c r="E115" s="40"/>
      <c r="F115" s="41"/>
      <c r="G115" s="41"/>
      <c r="H115" s="14"/>
      <c r="I115" s="64"/>
    </row>
    <row r="116" spans="1:9" s="9" customFormat="1" ht="12.75">
      <c r="A116" s="10" t="s">
        <v>145</v>
      </c>
      <c r="B116" s="40"/>
      <c r="C116" s="28"/>
      <c r="D116" s="40"/>
      <c r="E116" s="40"/>
      <c r="F116" s="41"/>
      <c r="G116" s="41"/>
      <c r="H116" s="14"/>
      <c r="I116" s="64"/>
    </row>
    <row r="117" spans="1:9" s="9" customFormat="1" ht="12.75">
      <c r="A117" s="10" t="s">
        <v>144</v>
      </c>
      <c r="B117" s="40"/>
      <c r="C117" s="28"/>
      <c r="D117" s="40"/>
      <c r="E117" s="40"/>
      <c r="F117" s="41"/>
      <c r="G117" s="41"/>
      <c r="H117" s="14"/>
      <c r="I117" s="64"/>
    </row>
    <row r="118" spans="1:9" s="9" customFormat="1" ht="12.75">
      <c r="A118" s="10" t="s">
        <v>88</v>
      </c>
      <c r="B118" s="12"/>
      <c r="C118" s="28"/>
      <c r="D118" s="13"/>
      <c r="E118" s="12"/>
      <c r="F118" s="14"/>
      <c r="G118" s="14"/>
      <c r="H118" s="14"/>
      <c r="I118" s="64"/>
    </row>
    <row r="119" spans="1:9" s="9" customFormat="1" ht="12.75">
      <c r="A119" s="10" t="s">
        <v>92</v>
      </c>
      <c r="B119" s="12"/>
      <c r="C119" s="28"/>
      <c r="D119" s="12"/>
      <c r="E119" s="12"/>
      <c r="F119" s="12"/>
      <c r="G119" s="12"/>
      <c r="H119" s="14"/>
      <c r="I119" s="64"/>
    </row>
    <row r="120" spans="1:9" s="9" customFormat="1" ht="12.75">
      <c r="A120" s="10" t="s">
        <v>93</v>
      </c>
      <c r="B120" s="12"/>
      <c r="C120" s="28"/>
      <c r="D120" s="12"/>
      <c r="E120" s="12"/>
      <c r="F120" s="12"/>
      <c r="G120" s="12"/>
      <c r="H120" s="14"/>
      <c r="I120" s="64"/>
    </row>
    <row r="121" spans="1:9" s="9" customFormat="1" ht="12.75">
      <c r="A121" s="11" t="s">
        <v>153</v>
      </c>
      <c r="B121" s="12"/>
      <c r="C121" s="28"/>
      <c r="D121" s="12"/>
      <c r="E121" s="12"/>
      <c r="F121" s="12"/>
      <c r="G121" s="12"/>
      <c r="H121" s="14"/>
      <c r="I121" s="64"/>
    </row>
    <row r="122" spans="1:9" s="9" customFormat="1" ht="12.75">
      <c r="A122" s="10" t="s">
        <v>154</v>
      </c>
      <c r="B122" s="12"/>
      <c r="C122" s="28"/>
      <c r="D122" s="12"/>
      <c r="E122" s="12"/>
      <c r="F122" s="12"/>
      <c r="G122" s="12"/>
      <c r="H122" s="14"/>
      <c r="I122" s="64"/>
    </row>
    <row r="123" spans="1:9" s="9" customFormat="1" ht="12.75">
      <c r="A123" s="10" t="s">
        <v>155</v>
      </c>
      <c r="B123" s="12"/>
      <c r="C123" s="28"/>
      <c r="D123" s="12"/>
      <c r="E123" s="12"/>
      <c r="F123" s="12"/>
      <c r="G123" s="12"/>
      <c r="H123" s="14"/>
      <c r="I123" s="64"/>
    </row>
    <row r="124" spans="1:9" s="9" customFormat="1" ht="12.75">
      <c r="A124" s="10" t="s">
        <v>156</v>
      </c>
      <c r="B124" s="12"/>
      <c r="C124" s="28"/>
      <c r="D124" s="12"/>
      <c r="E124" s="12"/>
      <c r="F124" s="12"/>
      <c r="G124" s="12"/>
      <c r="H124" s="14"/>
      <c r="I124" s="64"/>
    </row>
    <row r="125" spans="1:9" s="9" customFormat="1" ht="12.75">
      <c r="A125" s="10"/>
      <c r="B125" s="12"/>
      <c r="C125" s="28"/>
      <c r="D125" s="12"/>
      <c r="E125" s="12"/>
      <c r="F125" s="12"/>
      <c r="G125" s="12"/>
      <c r="H125" s="14"/>
      <c r="I125" s="64"/>
    </row>
    <row r="126" spans="1:9" s="9" customFormat="1" ht="12.75">
      <c r="A126" s="10" t="s">
        <v>5</v>
      </c>
      <c r="B126" s="12"/>
      <c r="C126" s="28"/>
      <c r="D126" s="13"/>
      <c r="E126" s="12"/>
      <c r="F126" s="14"/>
      <c r="G126" s="14"/>
      <c r="H126" s="14"/>
      <c r="I126" s="64"/>
    </row>
    <row r="127" spans="1:9" s="9" customFormat="1" ht="12" customHeight="1">
      <c r="A127" s="28"/>
      <c r="B127" s="12"/>
      <c r="C127" s="28"/>
      <c r="D127" s="13"/>
      <c r="E127" s="12"/>
      <c r="F127" s="14"/>
      <c r="G127" s="14"/>
      <c r="H127" s="14"/>
      <c r="I127" s="64"/>
    </row>
    <row r="128" spans="1:9" s="9" customFormat="1" ht="12" customHeight="1">
      <c r="A128" s="28"/>
      <c r="B128" s="12"/>
      <c r="C128" s="28"/>
      <c r="D128" s="13"/>
      <c r="E128" s="12"/>
      <c r="F128" s="14"/>
      <c r="G128" s="14"/>
      <c r="H128" s="14"/>
      <c r="I128" s="64"/>
    </row>
    <row r="129" spans="1:247" s="49" customFormat="1" ht="13.5" customHeight="1">
      <c r="A129" s="32"/>
      <c r="B129" s="32"/>
      <c r="C129" s="14"/>
      <c r="D129" s="12"/>
      <c r="E129" s="12"/>
      <c r="F129" s="8"/>
      <c r="G129" s="8"/>
      <c r="H129" s="48"/>
      <c r="I129" s="48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</row>
    <row r="130" spans="1:247" s="49" customFormat="1" ht="13.5" customHeight="1">
      <c r="A130" s="45" t="s">
        <v>9</v>
      </c>
      <c r="B130" s="45"/>
      <c r="C130" s="27"/>
      <c r="D130" s="12"/>
      <c r="E130" s="12"/>
      <c r="F130" s="8"/>
      <c r="G130" s="8"/>
      <c r="H130" s="48"/>
      <c r="I130" s="48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</row>
    <row r="131" spans="1:247" s="49" customFormat="1" ht="13.5" customHeight="1">
      <c r="A131" s="32"/>
      <c r="B131" s="32"/>
      <c r="C131" s="38"/>
      <c r="D131" s="12"/>
      <c r="E131" s="12"/>
      <c r="F131" s="8"/>
      <c r="G131" s="8"/>
      <c r="H131" s="48"/>
      <c r="I131" s="48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</row>
    <row r="132" spans="1:246" s="49" customFormat="1" ht="13.5" customHeight="1">
      <c r="A132" s="16"/>
      <c r="B132" s="16"/>
      <c r="C132" s="17"/>
      <c r="D132" s="52" t="s">
        <v>0</v>
      </c>
      <c r="E132" s="18" t="s">
        <v>1</v>
      </c>
      <c r="F132" s="8"/>
      <c r="G132" s="8"/>
      <c r="H132" s="48"/>
      <c r="I132" s="48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</row>
    <row r="133" spans="1:246" s="49" customFormat="1" ht="13.5" customHeight="1">
      <c r="A133" s="29" t="s">
        <v>139</v>
      </c>
      <c r="B133" s="50">
        <v>2001</v>
      </c>
      <c r="C133" s="50">
        <v>2010</v>
      </c>
      <c r="D133" s="53" t="s">
        <v>157</v>
      </c>
      <c r="E133" s="30" t="s">
        <v>2</v>
      </c>
      <c r="F133" s="8"/>
      <c r="G133" s="8"/>
      <c r="H133" s="48"/>
      <c r="I133" s="48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</row>
    <row r="134" spans="1:246" s="49" customFormat="1" ht="13.5" customHeight="1">
      <c r="A134" s="32"/>
      <c r="B134" s="32"/>
      <c r="C134" s="12"/>
      <c r="D134" s="12"/>
      <c r="E134" s="12"/>
      <c r="F134" s="8"/>
      <c r="G134" s="8"/>
      <c r="H134" s="48"/>
      <c r="I134" s="48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</row>
    <row r="135" spans="1:246" s="49" customFormat="1" ht="13.5" customHeight="1">
      <c r="A135" s="43" t="s">
        <v>94</v>
      </c>
      <c r="B135" s="57">
        <v>4490</v>
      </c>
      <c r="C135" s="57">
        <v>4710</v>
      </c>
      <c r="D135" s="26">
        <f aca="true" t="shared" si="3" ref="D135:D168">SUM((C135-B135)/B135)</f>
        <v>0.04899777282850779</v>
      </c>
      <c r="E135" s="47">
        <v>9739.97</v>
      </c>
      <c r="F135" s="7"/>
      <c r="G135" s="7"/>
      <c r="H135" s="48"/>
      <c r="I135" s="48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</row>
    <row r="136" spans="1:246" s="49" customFormat="1" ht="13.5" customHeight="1">
      <c r="A136" s="43" t="s">
        <v>13</v>
      </c>
      <c r="B136" s="57">
        <v>5200</v>
      </c>
      <c r="C136" s="57">
        <v>5120</v>
      </c>
      <c r="D136" s="26">
        <f t="shared" si="3"/>
        <v>-0.015384615384615385</v>
      </c>
      <c r="E136" s="47">
        <v>2479.83</v>
      </c>
      <c r="F136" s="7"/>
      <c r="G136" s="7"/>
      <c r="H136" s="48"/>
      <c r="I136" s="48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</row>
    <row r="137" spans="1:246" s="49" customFormat="1" ht="13.5" customHeight="1">
      <c r="A137" s="43" t="s">
        <v>95</v>
      </c>
      <c r="B137" s="57">
        <v>2340</v>
      </c>
      <c r="C137" s="57">
        <v>2460</v>
      </c>
      <c r="D137" s="26">
        <f t="shared" si="3"/>
        <v>0.05128205128205128</v>
      </c>
      <c r="E137" s="47">
        <v>2457.78</v>
      </c>
      <c r="F137" s="7"/>
      <c r="G137" s="7"/>
      <c r="H137" s="48"/>
      <c r="I137" s="48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</row>
    <row r="138" spans="1:246" s="49" customFormat="1" ht="13.5" customHeight="1">
      <c r="A138" s="43" t="s">
        <v>122</v>
      </c>
      <c r="B138" s="57">
        <v>5420</v>
      </c>
      <c r="C138" s="57">
        <v>5290</v>
      </c>
      <c r="D138" s="26">
        <f t="shared" si="3"/>
        <v>-0.023985239852398525</v>
      </c>
      <c r="E138" s="47">
        <v>3759.49</v>
      </c>
      <c r="F138" s="7"/>
      <c r="G138" s="7"/>
      <c r="H138" s="48"/>
      <c r="I138" s="48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</row>
    <row r="139" spans="1:246" s="49" customFormat="1" ht="13.5" customHeight="1">
      <c r="A139" s="43" t="s">
        <v>17</v>
      </c>
      <c r="B139" s="57">
        <v>2830</v>
      </c>
      <c r="C139" s="57">
        <v>9110</v>
      </c>
      <c r="D139" s="26">
        <f t="shared" si="3"/>
        <v>2.2190812720848054</v>
      </c>
      <c r="E139" s="47">
        <v>4142.54</v>
      </c>
      <c r="F139" s="7"/>
      <c r="G139" s="7"/>
      <c r="H139" s="48"/>
      <c r="I139" s="48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</row>
    <row r="140" spans="1:246" s="49" customFormat="1" ht="13.5" customHeight="1">
      <c r="A140" s="43" t="s">
        <v>19</v>
      </c>
      <c r="B140" s="57">
        <v>1610</v>
      </c>
      <c r="C140" s="57">
        <v>2520</v>
      </c>
      <c r="D140" s="26">
        <f t="shared" si="3"/>
        <v>0.5652173913043478</v>
      </c>
      <c r="E140" s="47">
        <v>2132.45</v>
      </c>
      <c r="F140" s="7"/>
      <c r="G140" s="7"/>
      <c r="H140" s="48"/>
      <c r="I140" s="48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</row>
    <row r="141" spans="1:246" s="49" customFormat="1" ht="13.5" customHeight="1">
      <c r="A141" s="43" t="s">
        <v>23</v>
      </c>
      <c r="B141" s="57">
        <v>2200</v>
      </c>
      <c r="C141" s="57">
        <v>2360</v>
      </c>
      <c r="D141" s="26">
        <f t="shared" si="3"/>
        <v>0.07272727272727272</v>
      </c>
      <c r="E141" s="47">
        <v>786.885</v>
      </c>
      <c r="F141" s="7"/>
      <c r="G141" s="7"/>
      <c r="H141" s="48"/>
      <c r="I141" s="48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</row>
    <row r="142" spans="1:246" s="49" customFormat="1" ht="13.5" customHeight="1">
      <c r="A142" s="43" t="s">
        <v>26</v>
      </c>
      <c r="B142" s="57">
        <v>7410</v>
      </c>
      <c r="C142" s="57">
        <v>8010</v>
      </c>
      <c r="D142" s="26">
        <f t="shared" si="3"/>
        <v>0.08097165991902834</v>
      </c>
      <c r="E142" s="47">
        <v>4366.36</v>
      </c>
      <c r="F142" s="7"/>
      <c r="G142" s="7"/>
      <c r="H142" s="48"/>
      <c r="I142" s="48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</row>
    <row r="143" spans="1:246" s="49" customFormat="1" ht="13.5" customHeight="1">
      <c r="A143" s="43" t="s">
        <v>30</v>
      </c>
      <c r="B143" s="57">
        <v>2500</v>
      </c>
      <c r="C143" s="57">
        <v>2590</v>
      </c>
      <c r="D143" s="26">
        <f t="shared" si="3"/>
        <v>0.036</v>
      </c>
      <c r="E143" s="47">
        <v>2396.29</v>
      </c>
      <c r="F143" s="7"/>
      <c r="G143" s="7"/>
      <c r="H143" s="48"/>
      <c r="I143" s="48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</row>
    <row r="144" spans="1:246" s="49" customFormat="1" ht="13.5" customHeight="1">
      <c r="A144" s="43" t="s">
        <v>123</v>
      </c>
      <c r="B144" s="57">
        <v>2350</v>
      </c>
      <c r="C144" s="57">
        <v>2520</v>
      </c>
      <c r="D144" s="26">
        <f t="shared" si="3"/>
        <v>0.07234042553191489</v>
      </c>
      <c r="E144" s="47">
        <v>1678.2</v>
      </c>
      <c r="F144" s="7"/>
      <c r="G144" s="7"/>
      <c r="H144" s="48"/>
      <c r="I144" s="48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</row>
    <row r="145" spans="1:246" s="49" customFormat="1" ht="13.5" customHeight="1">
      <c r="A145" s="43" t="s">
        <v>34</v>
      </c>
      <c r="B145" s="57">
        <v>4720</v>
      </c>
      <c r="C145" s="57">
        <v>4530</v>
      </c>
      <c r="D145" s="26">
        <f t="shared" si="3"/>
        <v>-0.04025423728813559</v>
      </c>
      <c r="E145" s="47">
        <v>2131.43</v>
      </c>
      <c r="F145" s="7"/>
      <c r="G145" s="7"/>
      <c r="H145" s="48"/>
      <c r="I145" s="48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</row>
    <row r="146" spans="1:246" s="49" customFormat="1" ht="13.5" customHeight="1">
      <c r="A146" s="43" t="s">
        <v>98</v>
      </c>
      <c r="B146" s="57">
        <v>4820</v>
      </c>
      <c r="C146" s="57">
        <v>4990</v>
      </c>
      <c r="D146" s="26">
        <f t="shared" si="3"/>
        <v>0.035269709543568464</v>
      </c>
      <c r="E146" s="47">
        <v>5326.79</v>
      </c>
      <c r="F146" s="7"/>
      <c r="G146" s="7"/>
      <c r="H146" s="48"/>
      <c r="I146" s="48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</row>
    <row r="147" spans="1:246" s="49" customFormat="1" ht="13.5" customHeight="1">
      <c r="A147" s="43" t="s">
        <v>99</v>
      </c>
      <c r="B147" s="57">
        <v>3760</v>
      </c>
      <c r="C147" s="57">
        <v>4270</v>
      </c>
      <c r="D147" s="26">
        <f t="shared" si="3"/>
        <v>0.1356382978723404</v>
      </c>
      <c r="E147" s="47">
        <v>717.057</v>
      </c>
      <c r="F147" s="7"/>
      <c r="G147" s="7"/>
      <c r="H147" s="48"/>
      <c r="I147" s="48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</row>
    <row r="148" spans="1:246" s="49" customFormat="1" ht="13.5" customHeight="1">
      <c r="A148" s="43" t="s">
        <v>41</v>
      </c>
      <c r="B148" s="57">
        <v>2640</v>
      </c>
      <c r="C148" s="57">
        <v>2710</v>
      </c>
      <c r="D148" s="26">
        <f t="shared" si="3"/>
        <v>0.026515151515151516</v>
      </c>
      <c r="E148" s="47">
        <v>582.728</v>
      </c>
      <c r="F148" s="7"/>
      <c r="G148" s="7"/>
      <c r="H148" s="48"/>
      <c r="I148" s="48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</row>
    <row r="149" spans="1:246" s="49" customFormat="1" ht="13.5" customHeight="1">
      <c r="A149" s="43" t="s">
        <v>124</v>
      </c>
      <c r="B149" s="57">
        <v>2390</v>
      </c>
      <c r="C149" s="57">
        <v>2410</v>
      </c>
      <c r="D149" s="26">
        <f t="shared" si="3"/>
        <v>0.008368200836820083</v>
      </c>
      <c r="E149" s="47">
        <v>900.313</v>
      </c>
      <c r="F149" s="7"/>
      <c r="G149" s="7"/>
      <c r="H149" s="48"/>
      <c r="I149" s="48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</row>
    <row r="150" spans="1:246" s="49" customFormat="1" ht="13.5" customHeight="1">
      <c r="A150" s="43" t="s">
        <v>125</v>
      </c>
      <c r="B150" s="57">
        <v>2640</v>
      </c>
      <c r="C150" s="57">
        <v>2730</v>
      </c>
      <c r="D150" s="26">
        <f t="shared" si="3"/>
        <v>0.03409090909090909</v>
      </c>
      <c r="E150" s="47">
        <v>2589.56</v>
      </c>
      <c r="F150" s="7"/>
      <c r="G150" s="7"/>
      <c r="H150" s="48"/>
      <c r="I150" s="48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</row>
    <row r="151" spans="1:246" s="49" customFormat="1" ht="13.5" customHeight="1">
      <c r="A151" s="43" t="s">
        <v>126</v>
      </c>
      <c r="B151" s="57">
        <v>8420</v>
      </c>
      <c r="C151" s="57">
        <v>9820</v>
      </c>
      <c r="D151" s="26">
        <f t="shared" si="3"/>
        <v>0.166270783847981</v>
      </c>
      <c r="E151" s="47">
        <v>1448.13</v>
      </c>
      <c r="F151" s="7"/>
      <c r="G151" s="7"/>
      <c r="H151" s="48"/>
      <c r="I151" s="48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</row>
    <row r="152" spans="1:246" s="49" customFormat="1" ht="13.5" customHeight="1">
      <c r="A152" s="43" t="s">
        <v>104</v>
      </c>
      <c r="B152" s="57">
        <v>4620</v>
      </c>
      <c r="C152" s="57">
        <v>4770</v>
      </c>
      <c r="D152" s="26">
        <f t="shared" si="3"/>
        <v>0.032467532467532464</v>
      </c>
      <c r="E152" s="47">
        <v>2426.67</v>
      </c>
      <c r="F152" s="7"/>
      <c r="G152" s="7"/>
      <c r="H152" s="48"/>
      <c r="I152" s="48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</row>
    <row r="153" spans="1:246" s="49" customFormat="1" ht="13.5" customHeight="1">
      <c r="A153" s="43" t="s">
        <v>106</v>
      </c>
      <c r="B153" s="57">
        <v>1710</v>
      </c>
      <c r="C153" s="57">
        <v>2540</v>
      </c>
      <c r="D153" s="26">
        <f t="shared" si="3"/>
        <v>0.4853801169590643</v>
      </c>
      <c r="E153" s="47">
        <v>1124.59</v>
      </c>
      <c r="F153" s="7"/>
      <c r="G153" s="7"/>
      <c r="H153" s="48"/>
      <c r="I153" s="48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</row>
    <row r="154" spans="1:246" s="49" customFormat="1" ht="13.5" customHeight="1">
      <c r="A154" s="43" t="s">
        <v>107</v>
      </c>
      <c r="B154" s="57">
        <v>5250</v>
      </c>
      <c r="C154" s="57">
        <v>5550</v>
      </c>
      <c r="D154" s="26">
        <f t="shared" si="3"/>
        <v>0.05714285714285714</v>
      </c>
      <c r="E154" s="47">
        <v>3932.76</v>
      </c>
      <c r="F154" s="7"/>
      <c r="G154" s="7"/>
      <c r="H154" s="48"/>
      <c r="I154" s="48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</row>
    <row r="155" spans="1:246" s="49" customFormat="1" ht="13.5" customHeight="1">
      <c r="A155" s="43" t="s">
        <v>108</v>
      </c>
      <c r="B155" s="57">
        <v>2470</v>
      </c>
      <c r="C155" s="57">
        <v>2590</v>
      </c>
      <c r="D155" s="26">
        <f t="shared" si="3"/>
        <v>0.048582995951417005</v>
      </c>
      <c r="E155" s="47">
        <v>1511.32</v>
      </c>
      <c r="F155" s="7"/>
      <c r="G155" s="7"/>
      <c r="H155" s="48"/>
      <c r="I155" s="48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</row>
    <row r="156" spans="1:246" s="49" customFormat="1" ht="13.5" customHeight="1">
      <c r="A156" s="43" t="s">
        <v>109</v>
      </c>
      <c r="B156" s="57">
        <v>4290</v>
      </c>
      <c r="C156" s="57">
        <v>4310</v>
      </c>
      <c r="D156" s="26">
        <f t="shared" si="3"/>
        <v>0.004662004662004662</v>
      </c>
      <c r="E156" s="74">
        <v>798.731</v>
      </c>
      <c r="F156" s="7"/>
      <c r="G156" s="7"/>
      <c r="H156" s="48"/>
      <c r="I156" s="48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</row>
    <row r="157" spans="1:246" s="49" customFormat="1" ht="13.5" customHeight="1">
      <c r="A157" s="43" t="s">
        <v>127</v>
      </c>
      <c r="B157" s="57">
        <v>2220</v>
      </c>
      <c r="C157" s="57">
        <v>2220</v>
      </c>
      <c r="D157" s="26">
        <f t="shared" si="3"/>
        <v>0</v>
      </c>
      <c r="E157" s="47">
        <v>2783.64</v>
      </c>
      <c r="F157" s="7"/>
      <c r="G157" s="7"/>
      <c r="H157" s="48"/>
      <c r="I157" s="48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</row>
    <row r="158" spans="1:246" s="49" customFormat="1" ht="13.5" customHeight="1">
      <c r="A158" s="43" t="s">
        <v>128</v>
      </c>
      <c r="B158" s="57">
        <v>4000</v>
      </c>
      <c r="C158" s="57">
        <v>4860</v>
      </c>
      <c r="D158" s="26">
        <f t="shared" si="3"/>
        <v>0.215</v>
      </c>
      <c r="E158" s="47">
        <v>4905.66</v>
      </c>
      <c r="F158" s="7"/>
      <c r="G158" s="7"/>
      <c r="H158" s="48"/>
      <c r="I158" s="48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</row>
    <row r="159" spans="1:246" s="49" customFormat="1" ht="13.5" customHeight="1">
      <c r="A159" s="43" t="s">
        <v>110</v>
      </c>
      <c r="B159" s="57">
        <v>7170</v>
      </c>
      <c r="C159" s="57">
        <v>7150</v>
      </c>
      <c r="D159" s="26">
        <f t="shared" si="3"/>
        <v>-0.002789400278940028</v>
      </c>
      <c r="E159" s="47">
        <v>771.42</v>
      </c>
      <c r="F159" s="7"/>
      <c r="G159" s="7"/>
      <c r="H159" s="48"/>
      <c r="I159" s="48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</row>
    <row r="160" spans="1:246" s="49" customFormat="1" ht="13.5" customHeight="1">
      <c r="A160" s="43" t="s">
        <v>74</v>
      </c>
      <c r="B160" s="57">
        <v>2490</v>
      </c>
      <c r="C160" s="57">
        <v>2610</v>
      </c>
      <c r="D160" s="26">
        <f t="shared" si="3"/>
        <v>0.04819277108433735</v>
      </c>
      <c r="E160" s="47">
        <v>1611.24</v>
      </c>
      <c r="F160" s="7"/>
      <c r="G160" s="7"/>
      <c r="H160" s="48"/>
      <c r="I160" s="48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</row>
    <row r="161" spans="1:246" s="49" customFormat="1" ht="13.5" customHeight="1">
      <c r="A161" s="43" t="s">
        <v>76</v>
      </c>
      <c r="B161" s="57">
        <v>2670</v>
      </c>
      <c r="C161" s="57">
        <v>2700</v>
      </c>
      <c r="D161" s="26">
        <f t="shared" si="3"/>
        <v>0.011235955056179775</v>
      </c>
      <c r="E161" s="47">
        <v>485.869</v>
      </c>
      <c r="F161" s="7"/>
      <c r="G161" s="7"/>
      <c r="H161" s="48"/>
      <c r="I161" s="48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</row>
    <row r="162" spans="1:246" s="49" customFormat="1" ht="13.5" customHeight="1">
      <c r="A162" s="43" t="s">
        <v>129</v>
      </c>
      <c r="B162" s="57">
        <v>2320</v>
      </c>
      <c r="C162" s="57">
        <v>2310</v>
      </c>
      <c r="D162" s="26">
        <f t="shared" si="3"/>
        <v>-0.004310344827586207</v>
      </c>
      <c r="E162" s="47">
        <v>3422.06</v>
      </c>
      <c r="F162" s="7"/>
      <c r="G162" s="7"/>
      <c r="H162" s="48"/>
      <c r="I162" s="48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</row>
    <row r="163" spans="1:246" s="49" customFormat="1" ht="13.5" customHeight="1">
      <c r="A163" s="43" t="s">
        <v>130</v>
      </c>
      <c r="B163" s="57">
        <v>2220</v>
      </c>
      <c r="C163" s="57">
        <v>2430</v>
      </c>
      <c r="D163" s="26">
        <f t="shared" si="3"/>
        <v>0.0945945945945946</v>
      </c>
      <c r="E163" s="47">
        <v>3790.07</v>
      </c>
      <c r="F163" s="7"/>
      <c r="G163" s="7"/>
      <c r="H163" s="48"/>
      <c r="I163" s="48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</row>
    <row r="164" spans="1:246" s="49" customFormat="1" ht="13.5" customHeight="1">
      <c r="A164" s="43" t="s">
        <v>131</v>
      </c>
      <c r="B164" s="57">
        <v>6900</v>
      </c>
      <c r="C164" s="57">
        <v>7090</v>
      </c>
      <c r="D164" s="26">
        <f t="shared" si="3"/>
        <v>0.02753623188405797</v>
      </c>
      <c r="E164" s="47">
        <v>2530.11</v>
      </c>
      <c r="F164" s="7"/>
      <c r="G164" s="7"/>
      <c r="H164" s="48"/>
      <c r="I164" s="48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</row>
    <row r="165" spans="1:246" s="49" customFormat="1" ht="13.5" customHeight="1">
      <c r="A165" s="43" t="s">
        <v>132</v>
      </c>
      <c r="B165" s="57">
        <v>2550</v>
      </c>
      <c r="C165" s="57">
        <v>2750</v>
      </c>
      <c r="D165" s="26">
        <f t="shared" si="3"/>
        <v>0.0784313725490196</v>
      </c>
      <c r="E165" s="47">
        <v>4017.2</v>
      </c>
      <c r="F165" s="7"/>
      <c r="G165" s="7"/>
      <c r="H165" s="48"/>
      <c r="I165" s="48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</row>
    <row r="166" spans="1:246" s="49" customFormat="1" ht="13.5" customHeight="1">
      <c r="A166" s="43" t="s">
        <v>112</v>
      </c>
      <c r="B166" s="57">
        <v>5270</v>
      </c>
      <c r="C166" s="57">
        <v>5690</v>
      </c>
      <c r="D166" s="26">
        <f t="shared" si="3"/>
        <v>0.07969639468690702</v>
      </c>
      <c r="E166" s="47">
        <v>3260.03</v>
      </c>
      <c r="F166" s="7"/>
      <c r="G166" s="7"/>
      <c r="H166" s="48"/>
      <c r="I166" s="48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</row>
    <row r="167" spans="1:246" s="49" customFormat="1" ht="13.5" customHeight="1">
      <c r="A167" s="43" t="s">
        <v>113</v>
      </c>
      <c r="B167" s="57">
        <v>2430</v>
      </c>
      <c r="C167" s="57">
        <v>2590</v>
      </c>
      <c r="D167" s="26">
        <f t="shared" si="3"/>
        <v>0.06584362139917696</v>
      </c>
      <c r="E167" s="47">
        <v>1765.62</v>
      </c>
      <c r="F167" s="7"/>
      <c r="G167" s="7"/>
      <c r="H167" s="48"/>
      <c r="I167" s="48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</row>
    <row r="168" spans="1:246" s="49" customFormat="1" ht="13.5" customHeight="1">
      <c r="A168" s="43" t="s">
        <v>133</v>
      </c>
      <c r="B168" s="57">
        <v>6200</v>
      </c>
      <c r="C168" s="57">
        <v>6880</v>
      </c>
      <c r="D168" s="26">
        <f t="shared" si="3"/>
        <v>0.10967741935483871</v>
      </c>
      <c r="E168" s="47">
        <v>3395.93</v>
      </c>
      <c r="F168" s="7"/>
      <c r="G168" s="7"/>
      <c r="H168" s="48"/>
      <c r="I168" s="48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</row>
    <row r="169" spans="1:246" s="49" customFormat="1" ht="13.5" customHeight="1">
      <c r="A169" s="43"/>
      <c r="B169" s="60"/>
      <c r="C169" s="55"/>
      <c r="D169" s="26"/>
      <c r="F169" s="8"/>
      <c r="G169" s="8"/>
      <c r="H169" s="48"/>
      <c r="I169" s="48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</row>
    <row r="170" spans="1:246" s="49" customFormat="1" ht="13.5" customHeight="1">
      <c r="A170" s="44" t="s">
        <v>134</v>
      </c>
      <c r="B170" s="20">
        <f>ROUND(SUM(B135:B169),-2)</f>
        <v>130500</v>
      </c>
      <c r="C170" s="20">
        <f>ROUND(SUM(C135:C169),-2)</f>
        <v>145200</v>
      </c>
      <c r="D170" s="26">
        <f>SUM((C170-B170)/B170)</f>
        <v>0.11264367816091954</v>
      </c>
      <c r="E170" s="73">
        <f>SUM(E135:E169)</f>
        <v>90168.723</v>
      </c>
      <c r="F170" s="8"/>
      <c r="G170" s="8"/>
      <c r="H170" s="48"/>
      <c r="I170" s="48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</row>
    <row r="171" spans="1:246" s="49" customFormat="1" ht="13.5" customHeight="1">
      <c r="A171" s="31"/>
      <c r="B171" s="31"/>
      <c r="C171" s="35"/>
      <c r="D171" s="35"/>
      <c r="E171" s="35"/>
      <c r="F171" s="8"/>
      <c r="G171" s="8"/>
      <c r="H171" s="48"/>
      <c r="I171" s="48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</row>
    <row r="172" spans="1:246" s="49" customFormat="1" ht="13.5" customHeight="1">
      <c r="A172" s="43"/>
      <c r="B172" s="43"/>
      <c r="C172" s="12"/>
      <c r="D172" s="12"/>
      <c r="E172" s="12"/>
      <c r="F172" s="8"/>
      <c r="G172" s="8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</row>
    <row r="173" spans="1:246" s="49" customFormat="1" ht="13.5" customHeight="1">
      <c r="A173" s="10" t="s">
        <v>140</v>
      </c>
      <c r="B173" s="10"/>
      <c r="C173" s="12"/>
      <c r="D173" s="12"/>
      <c r="E173" s="12"/>
      <c r="F173" s="8"/>
      <c r="G173" s="8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</row>
    <row r="174" spans="1:246" s="49" customFormat="1" ht="13.5" customHeight="1">
      <c r="A174" s="10" t="s">
        <v>146</v>
      </c>
      <c r="B174" s="10"/>
      <c r="C174" s="12"/>
      <c r="D174" s="12"/>
      <c r="E174" s="12"/>
      <c r="F174" s="8"/>
      <c r="G174" s="8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</row>
    <row r="175" spans="1:246" s="49" customFormat="1" ht="13.5" customHeight="1">
      <c r="A175" s="10"/>
      <c r="B175" s="10"/>
      <c r="C175" s="12"/>
      <c r="D175" s="12"/>
      <c r="E175" s="12"/>
      <c r="F175" s="8"/>
      <c r="G175" s="8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</row>
    <row r="176" spans="1:246" s="49" customFormat="1" ht="13.5" customHeight="1">
      <c r="A176" s="46" t="s">
        <v>5</v>
      </c>
      <c r="B176" s="46"/>
      <c r="C176" s="14"/>
      <c r="D176" s="12"/>
      <c r="E176" s="12"/>
      <c r="F176" s="8"/>
      <c r="G176" s="8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</row>
  </sheetData>
  <printOptions/>
  <pageMargins left="0.59" right="0.28" top="0.5511811023622047" bottom="0.2755905511811024" header="0.31496062992125984" footer="0.31496062992125984"/>
  <pageSetup firstPageNumber="9" useFirstPageNumber="1" horizontalDpi="600" verticalDpi="600" orientation="portrait" paperSize="9" scale="90" r:id="rId12"/>
  <headerFooter alignWithMargins="0">
    <oddHeader>&amp;R&amp;"Arial,Bold"MID 2004 POPULATION ESTIMATES</oddHeader>
    <oddFooter>&amp;C&amp;"Arial,Regular"&amp;P</oddFooter>
  </headerFooter>
  <legacyDrawing r:id="rId11"/>
  <oleObjects>
    <oleObject progId="MS_ClipArt_Gallery.2" shapeId="974948" r:id="rId1"/>
    <oleObject progId="MS_ClipArt_Gallery.2" shapeId="1112020" r:id="rId2"/>
    <oleObject progId="MS_ClipArt_Gallery.2" shapeId="1112435" r:id="rId3"/>
    <oleObject progId="MS_ClipArt_Gallery.2" shapeId="48234" r:id="rId4"/>
    <oleObject progId="MS_ClipArt_Gallery.2" shapeId="49561" r:id="rId5"/>
    <oleObject progId="MS_ClipArt_Gallery.2" shapeId="49776" r:id="rId6"/>
    <oleObject progId="MS_ClipArt_Gallery.2" shapeId="49968" r:id="rId7"/>
    <oleObject progId="MS_ClipArt_Gallery.2" shapeId="397304" r:id="rId8"/>
    <oleObject progId="MS_ClipArt_Gallery.2" shapeId="580826" r:id="rId9"/>
    <oleObject progId="MS_ClipArt_Gallery.2" shapeId="580827" r:id="rId1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Research Group</dc:creator>
  <cp:keywords/>
  <dc:description/>
  <cp:lastModifiedBy>Vicky Head</cp:lastModifiedBy>
  <cp:lastPrinted>2008-07-07T09:38:41Z</cp:lastPrinted>
  <dcterms:created xsi:type="dcterms:W3CDTF">1998-07-27T11:31:40Z</dcterms:created>
  <dcterms:modified xsi:type="dcterms:W3CDTF">2011-07-05T10:55:10Z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-1207954569</vt:i4>
  </property>
  <property fmtid="{D5CDD505-2E9C-101B-9397-08002B2CF9AE}" pid="3" name="_NewReviewCycle">
    <vt:lpwstr/>
  </property>
  <property fmtid="{D5CDD505-2E9C-101B-9397-08002B2CF9AE}" pid="4" name="_EmailSubject">
    <vt:lpwstr>work</vt:lpwstr>
  </property>
  <property fmtid="{D5CDD505-2E9C-101B-9397-08002B2CF9AE}" pid="5" name="_AuthorEmail">
    <vt:lpwstr>Julia.Gumy@cambridgeshire.gov.uk</vt:lpwstr>
  </property>
  <property fmtid="{D5CDD505-2E9C-101B-9397-08002B2CF9AE}" pid="6" name="_AuthorEmailDisplayName">
    <vt:lpwstr>Gumy Julia</vt:lpwstr>
  </property>
  <property fmtid="{D5CDD505-2E9C-101B-9397-08002B2CF9AE}" pid="7" name="_ReviewingToolsShownOnce">
    <vt:lpwstr/>
  </property>
</Properties>
</file>